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135" firstSheet="7" activeTab="9"/>
  </bookViews>
  <sheets>
    <sheet name="2.1" sheetId="1" state="hidden" r:id="rId1"/>
    <sheet name="2.2." sheetId="2" state="hidden" r:id="rId2"/>
    <sheet name="2.3." sheetId="3" state="hidden" r:id="rId3"/>
    <sheet name="2.4" sheetId="4" state="hidden" r:id="rId4"/>
    <sheet name="2.5" sheetId="5" state="hidden" r:id="rId5"/>
    <sheet name="2.6" sheetId="6" state="hidden" r:id="rId6"/>
    <sheet name="2.7" sheetId="7" state="hidden" r:id="rId7"/>
    <sheet name="2.8_2017" sheetId="8" r:id="rId8"/>
    <sheet name="2.8_2018" sheetId="9" r:id="rId9"/>
    <sheet name="2.8_2019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_xlnm.Print_Titles" localSheetId="0">'2.1'!$6:$6</definedName>
    <definedName name="_xlnm.Print_Titles" localSheetId="1">'2.2.'!$3:$3</definedName>
    <definedName name="_xlnm.Print_Titles" localSheetId="7">'2.8_2017'!$3:$3</definedName>
  </definedNames>
  <calcPr fullCalcOnLoad="1"/>
</workbook>
</file>

<file path=xl/sharedStrings.xml><?xml version="1.0" encoding="utf-8"?>
<sst xmlns="http://schemas.openxmlformats.org/spreadsheetml/2006/main" count="1343" uniqueCount="363">
  <si>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</si>
  <si>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</si>
  <si>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</si>
  <si>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</si>
  <si>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</si>
  <si>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</si>
  <si>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</si>
  <si>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</si>
  <si>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</si>
  <si>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</si>
  <si>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</si>
  <si>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</si>
  <si>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</si>
  <si>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</si>
  <si>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</si>
  <si>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</si>
  <si>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</si>
  <si>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</si>
  <si>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</si>
  <si>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</si>
  <si>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</si>
  <si>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</si>
  <si>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</si>
  <si>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</si>
  <si>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</si>
  <si>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</si>
  <si>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</si>
  <si>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</si>
  <si>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</si>
  <si>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</si>
  <si>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</si>
  <si>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</si>
  <si>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</si>
  <si>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</si>
  <si>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</si>
  <si>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</si>
  <si>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</si>
  <si>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</si>
  <si>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</si>
  <si>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</si>
  <si>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</si>
  <si>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</si>
  <si>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</si>
  <si>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</si>
  <si>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</si>
  <si>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</si>
  <si>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</si>
  <si>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</si>
  <si>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</si>
  <si>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</si>
  <si>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</si>
  <si>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</si>
  <si>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</si>
  <si>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</si>
  <si>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</si>
  <si>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</si>
  <si>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</si>
  <si>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</si>
  <si>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</si>
  <si>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</si>
  <si>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</si>
  <si>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</si>
  <si>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</si>
  <si>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</si>
  <si>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</si>
  <si>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</si>
  <si>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</si>
  <si>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</si>
  <si>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</si>
  <si>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</si>
  <si>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</si>
  <si>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</si>
  <si>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</si>
  <si>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</si>
  <si>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</si>
  <si>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</si>
  <si>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</si>
  <si>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</si>
  <si>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</si>
  <si>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</si>
  <si>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</si>
  <si>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</si>
  <si>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</si>
  <si>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</si>
  <si>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</si>
  <si>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</si>
  <si>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</si>
  <si>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</si>
  <si>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</si>
  <si>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</si>
  <si>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</si>
  <si>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</si>
  <si>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</si>
  <si>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</si>
  <si>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</si>
  <si>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</si>
  <si>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</si>
  <si>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</si>
  <si>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</si>
  <si>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</si>
  <si>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</si>
  <si>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</si>
  <si>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</si>
  <si>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</si>
  <si>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</si>
  <si>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</si>
  <si>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</si>
  <si>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</si>
  <si>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</si>
  <si>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</si>
  <si>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</si>
  <si>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</si>
  <si>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</si>
  <si>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</si>
  <si>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</si>
  <si>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</si>
  <si>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</si>
  <si>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</si>
  <si>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</si>
  <si>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</si>
  <si>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</si>
  <si>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</si>
  <si>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</si>
  <si>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</si>
  <si>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</si>
  <si>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</si>
  <si>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</si>
  <si>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</si>
  <si>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</si>
  <si>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</si>
  <si>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</si>
  <si>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</si>
  <si>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</si>
  <si>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</si>
  <si>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</si>
  <si>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</si>
  <si>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</si>
  <si>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</si>
  <si>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</si>
  <si>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</si>
  <si>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</si>
  <si>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</si>
  <si>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</si>
  <si>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</si>
  <si>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</si>
  <si>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</si>
  <si>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</si>
  <si>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</si>
  <si>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</si>
  <si>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</si>
  <si>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</si>
  <si>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</si>
  <si>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</si>
  <si>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</si>
  <si>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</si>
  <si>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</si>
  <si>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</si>
  <si>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</si>
  <si>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</si>
  <si>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</si>
  <si>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</si>
  <si>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</si>
  <si>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</si>
  <si>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</si>
  <si>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</si>
  <si>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</si>
  <si>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</si>
  <si>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</si>
  <si>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</si>
  <si>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</si>
  <si>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</si>
  <si>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</si>
  <si>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</si>
  <si>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</si>
  <si>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</si>
  <si>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</si>
  <si>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</si>
  <si>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</si>
  <si>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</si>
  <si>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</si>
  <si>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</si>
  <si>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</si>
  <si>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</si>
  <si>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</si>
  <si>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</si>
  <si>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</si>
  <si>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</si>
  <si>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</si>
  <si>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</si>
  <si>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</si>
  <si>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</si>
  <si>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</si>
  <si>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</si>
  <si>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</si>
  <si>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</si>
  <si>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</si>
  <si>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</si>
  <si>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</si>
  <si>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</si>
  <si>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</si>
  <si>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</si>
  <si>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21.12.2015г</t>
  </si>
  <si>
    <t>региональный фонд</t>
  </si>
  <si>
    <t>нет</t>
  </si>
  <si>
    <t>21.12.2015г.</t>
  </si>
  <si>
    <t>ж/б блоки</t>
  </si>
  <si>
    <t>ж/б плиты</t>
  </si>
  <si>
    <t>кирпич</t>
  </si>
  <si>
    <t>плоская</t>
  </si>
  <si>
    <t>рулонная</t>
  </si>
  <si>
    <t>есть</t>
  </si>
  <si>
    <t>м куб.</t>
  </si>
  <si>
    <t>сетевое</t>
  </si>
  <si>
    <t>приточно-вытяжная</t>
  </si>
  <si>
    <t>внутренний</t>
  </si>
  <si>
    <t>соответствует материалу стен</t>
  </si>
  <si>
    <t>Документ, подтверждающий выбранный способ управления (протокол общего собрания собственников (членов кооператива)</t>
  </si>
  <si>
    <t>информация отсутствует</t>
  </si>
  <si>
    <t>многоквартирный</t>
  </si>
  <si>
    <t>не признан</t>
  </si>
  <si>
    <t>на лестничной клетке</t>
  </si>
  <si>
    <t>холодное водоснабжение</t>
  </si>
  <si>
    <t xml:space="preserve">горячее водоснабжение </t>
  </si>
  <si>
    <t>отопление</t>
  </si>
  <si>
    <t>электроснабжение</t>
  </si>
  <si>
    <t>кВт</t>
  </si>
  <si>
    <t>газоснабжение</t>
  </si>
  <si>
    <t>центральное</t>
  </si>
  <si>
    <t>отсутствует</t>
  </si>
  <si>
    <t>кирпичный</t>
  </si>
  <si>
    <t>без интерфейса</t>
  </si>
  <si>
    <t>водоотведение</t>
  </si>
  <si>
    <t>централизовано</t>
  </si>
  <si>
    <t>Тариф, установленный для потребителей (водоотведение)</t>
  </si>
  <si>
    <t>МУП ЩМР "Межрайонный Щелковский Водоканал"</t>
  </si>
  <si>
    <t>Норматив потребления коммунальной услуги в жилых помещениях (водоотведение)</t>
  </si>
  <si>
    <t>горячее водоснабжение</t>
  </si>
  <si>
    <t>Гкал./кв.м</t>
  </si>
  <si>
    <t>централизованное</t>
  </si>
  <si>
    <t>ОАО"Мосэнергосбыт"</t>
  </si>
  <si>
    <t>Договор №698 от 26.10.2015г.</t>
  </si>
  <si>
    <t>управление домом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</si>
  <si>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</si>
  <si>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</si>
  <si>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</si>
  <si>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</si>
  <si>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</si>
  <si>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</si>
  <si>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содержание мусоропроводов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</si>
  <si>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</si>
  <si>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</si>
  <si>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</si>
  <si>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</si>
  <si>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</si>
  <si>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</si>
  <si>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</si>
  <si>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</si>
  <si>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</si>
  <si>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</si>
  <si>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</si>
  <si>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</si>
  <si>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техническое обслуживание ВДГО</t>
  </si>
  <si>
    <t>ГУП МО "Мособлгаз"</t>
  </si>
  <si>
    <t>Отопление</t>
  </si>
  <si>
    <t>м.куб.</t>
  </si>
  <si>
    <t>Пролетарский проспект д.7</t>
  </si>
  <si>
    <t>Пассажирский</t>
  </si>
  <si>
    <t>01.10.2016г.</t>
  </si>
  <si>
    <t>01.10.2022г.</t>
  </si>
  <si>
    <t xml:space="preserve">общее собр. Собств. №1 от 30.04.2016г </t>
  </si>
  <si>
    <t>№ П/П от 01.07.2016г. приступили с 01.10.2017г.</t>
  </si>
  <si>
    <t>ОАО "Мосэнергосбыт"</t>
  </si>
  <si>
    <t>не имеется</t>
  </si>
  <si>
    <t xml:space="preserve">есть </t>
  </si>
  <si>
    <t>механический</t>
  </si>
  <si>
    <t>с интерфейсом</t>
  </si>
  <si>
    <t>23.11.2012г.</t>
  </si>
  <si>
    <t>23.11.2017г.</t>
  </si>
  <si>
    <t>Гкал</t>
  </si>
  <si>
    <t>28.09.2012г.</t>
  </si>
  <si>
    <t>28.09.2017г.</t>
  </si>
  <si>
    <t>15.08.2012г.</t>
  </si>
  <si>
    <t>15.08.2024г.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</si>
  <si>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</si>
  <si>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01.07.2017 г. по 31.12.2017 г.</t>
  </si>
  <si>
    <t>Значение в период с 01.01.2017 г. по 30.06.2017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</si>
  <si>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</si>
  <si>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</si>
  <si>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</si>
  <si>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</si>
  <si>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</si>
  <si>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ФГУП "Центр дезинфекции Щелковского района, г.Щелково, Московской обл."</t>
  </si>
  <si>
    <t>Форма 2.8. Отчет об исполнении управляющей организацией договора управления, а также о выполнении смет доходов и расходов в МКД</t>
  </si>
  <si>
    <t>Начислено  за работы (услуги) по содержанию и текущему ремонту,  в том числе:</t>
  </si>
  <si>
    <t>Выполненные  работы (оказанные услуги) по содержанию общего имущества и текущему ремонту в отчетном периоде:</t>
  </si>
  <si>
    <t>холодная вода на ОДН</t>
  </si>
  <si>
    <t>горячая вода на ОДН</t>
  </si>
  <si>
    <t>электроэнергия МОП</t>
  </si>
  <si>
    <t>Информация о предоставленных коммунальных услугах</t>
  </si>
  <si>
    <t xml:space="preserve">Холодное водоснабжение </t>
  </si>
  <si>
    <t>Водоотведение</t>
  </si>
  <si>
    <t xml:space="preserve">Горячее водоснабжение </t>
  </si>
  <si>
    <t>Горячее водоснабжение</t>
  </si>
  <si>
    <t xml:space="preserve">Э/энергия бытовых потребителей </t>
  </si>
  <si>
    <t>кВт.ч</t>
  </si>
  <si>
    <t>по адресу: М.О., г. Щелково, Пролетарский проспект  д.7</t>
  </si>
  <si>
    <t>27.03.2018 г.</t>
  </si>
  <si>
    <t xml:space="preserve">     -  за содержание дома, включая ОДН</t>
  </si>
  <si>
    <t>ООО " Лифт  Сервис ", с 20.11.2017 г. ООО "МиТОЛ"</t>
  </si>
  <si>
    <t>ООО "Эль энд Ти"</t>
  </si>
  <si>
    <t>Форма 2.4.   Сведения об оказываемых коммунальных услугах в МКД</t>
  </si>
  <si>
    <t>Тариф, установленный для потребителей(питьевая вода) за ед. изм.</t>
  </si>
  <si>
    <t>руб/куб.м.</t>
  </si>
  <si>
    <t>Тариф, установленный для потребителей (водоотведение) за ед. изм.</t>
  </si>
  <si>
    <t>Договор №698 от 31.10.2012г.</t>
  </si>
  <si>
    <t xml:space="preserve"> Комитет по ценам и тарифам Московской области, Распоряжение от 19.12.2016 №205-Р</t>
  </si>
  <si>
    <t>01.01.2017 г.</t>
  </si>
  <si>
    <t>Норматив потребления коммунальной услуги в жилых помещениях(питьевая вода)</t>
  </si>
  <si>
    <t>куб.м./чел.</t>
  </si>
  <si>
    <t>Норматив потребления коммунальной услуги на общедомовые нужды (питьевая вода)</t>
  </si>
  <si>
    <t>куб.м./кв.м общей площади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</si>
  <si>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</si>
  <si>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Тариф, установленный для потребителей(питьевая вода)</t>
  </si>
  <si>
    <t>01.07.2017 г.</t>
  </si>
  <si>
    <t>Тариф, установленный для потребителей</t>
  </si>
  <si>
    <t>ООО"Теплоцентраль"</t>
  </si>
  <si>
    <t>Договор №3 от 01.05.2016 г.</t>
  </si>
  <si>
    <t xml:space="preserve"> Комитет по ценам и тарифам Московской области, Распоряжение от 19.12.2016 №207-Р</t>
  </si>
  <si>
    <t>Норматив потребления коммунальной услуги в жилых помещениях</t>
  </si>
  <si>
    <t xml:space="preserve">Норматив потребления коммунальной услуги на общедомовые нужды </t>
  </si>
  <si>
    <t>куб.м/кв.м общей площади</t>
  </si>
  <si>
    <t>руб/куб.м</t>
  </si>
  <si>
    <t xml:space="preserve"> Комитет по ценам и тарифам Московской области, Распоряжение от 18.12.2015 № 164-Р, Распоряжение от 19.12.2016 №207-Р.</t>
  </si>
  <si>
    <t>куб.м/чел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</si>
  <si>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 г. №33 " О нормативах потребления коммунальных услуг".</t>
  </si>
  <si>
    <t>гкал</t>
  </si>
  <si>
    <t>руб./Гкал</t>
  </si>
  <si>
    <t>руб/кв.м</t>
  </si>
  <si>
    <t>Комитет по тарифам и ценам Московской обл. Распоряжение №209-Р от 20.12.2016 г.</t>
  </si>
  <si>
    <t>Постановление Главы городского поселения Щёлково от 10.02.2009 г. №33 " О нормативах потребления коммунальных услуг".</t>
  </si>
  <si>
    <t>Комитет по тарифам и ценам Московской обл. Распоряжение №148 Р от 19.12.2014г.</t>
  </si>
  <si>
    <t>руб/кВт.ч</t>
  </si>
  <si>
    <t>Договор №85873114 от 01.01.2011 г..</t>
  </si>
  <si>
    <t>кВт.ч/кв.м</t>
  </si>
  <si>
    <t>Моск. Обл. Пролетарский проспект, д. 7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</si>
  <si>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</si>
  <si>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>25.03.2019 г.</t>
  </si>
  <si>
    <t>01.01.2018 г.</t>
  </si>
  <si>
    <t>31.12.2018 г.</t>
  </si>
  <si>
    <t>Общая информация о выполняемых работах (оказываемых услугах) по содержанию</t>
  </si>
  <si>
    <t>1 п/г</t>
  </si>
  <si>
    <t>2 п/г</t>
  </si>
  <si>
    <t>Площадь</t>
  </si>
  <si>
    <t>ИТОГО</t>
  </si>
  <si>
    <t>организация и содержание системы диспетчерского контроля</t>
  </si>
  <si>
    <t>если были</t>
  </si>
  <si>
    <t>по адресу: Московская обл., Пролетарский проспект,   д. 7</t>
  </si>
  <si>
    <t>31.03.2020 г.</t>
  </si>
  <si>
    <t>01.01.2019 г.</t>
  </si>
  <si>
    <t>31.12.2019 г.</t>
  </si>
  <si>
    <t>ИТП</t>
  </si>
  <si>
    <t>водоотведение на ОДН</t>
  </si>
  <si>
    <t>Директор ООО "УК "Альтаир" ___________________ Рыжов А.А.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</si>
</sst>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00000000000"/>
    <numFmt numFmtId="182" formatCode="0.000"/>
    <numFmt numFmtId="183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14" fontId="3" fillId="0" borderId="10" xfId="0" applyNumberFormat="1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" fontId="2" fillId="0" borderId="0" xfId="0" applyNumberFormat="1" applyFont="1" applyFill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top"/>
    </xf>
    <xf numFmtId="4" fontId="3" fillId="0" borderId="0" xfId="0" applyNumberFormat="1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 vertical="top"/>
    </xf>
    <xf numFmtId="0" fontId="2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 wrapText="1"/>
    </xf>
    <xf numFmtId="0" fontId="43" fillId="32" borderId="10" xfId="0" applyFont="1" applyFill="1" applyBorder="1" applyAlignment="1">
      <alignment wrapText="1"/>
    </xf>
    <xf numFmtId="0" fontId="2" fillId="32" borderId="0" xfId="0" applyFont="1" applyFill="1" applyAlignment="1">
      <alignment/>
    </xf>
    <xf numFmtId="0" fontId="44" fillId="32" borderId="10" xfId="0" applyFont="1" applyFill="1" applyBorder="1" applyAlignment="1">
      <alignment vertical="center" wrapText="1"/>
    </xf>
    <xf numFmtId="0" fontId="45" fillId="32" borderId="11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43" fillId="32" borderId="10" xfId="0" applyFont="1" applyFill="1" applyBorder="1" applyAlignment="1">
      <alignment vertical="center" wrapText="1"/>
    </xf>
    <xf numFmtId="182" fontId="2" fillId="32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0" fontId="3" fillId="0" borderId="12" xfId="0" applyFont="1" applyBorder="1" applyAlignment="1">
      <alignment horizont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top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52;&#1050;&#1044;%20&#1055;&#1088;&#1086;&#1083;&#1077;&#1090;&#1072;&#1088;&#1089;&#1082;&#1080;&#1081;,%20&#1076;.%2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54;&#1058;&#1054;&#1042;&#1067;&#1045;%20&#1054;&#1058;&#1063;&#1045;&#1058;&#1067;\&#1054;&#1090;&#1095;&#1077;&#1090;%20&#1052;&#1050;&#1044;%20&#1050;&#1088;&#1072;&#1089;&#1085;.,%2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7;&#1074;&#1086;&#1076;&#1085;&#1072;&#1103;%20&#1087;&#1086;%20&#1090;&#1077;&#1082;&#1091;&#1097;&#1077;&#1084;&#1091;%20&#1088;&#1077;&#1084;&#1086;&#1085;&#1090;&#1091;%20&#1079;&#1072;%202018%20&#1075;&#1086;&#1076;%20(1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72;&#1089;&#1095;&#1077;&#1090;%20&#1075;&#1086;&#1076;&#1086;&#1074;&#1099;&#1093;%20&#1092;&#1086;&#1088;&#1084;%202.8\&#1056;&#1040;&#1057;&#1063;&#1045;&#1058;%202019%20&#1086;&#1090;&#1095;&#1077;&#1090;&#1099;%20&#1052;&#1050;&#1044;%20(&#1040;&#1074;&#1090;&#1086;&#1089;&#1086;&#1093;&#1088;&#1072;&#1085;&#1077;&#1085;&#1085;&#1099;&#108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3">
          <cell r="B3" t="str">
            <v>по адресу: Московская обл., г. Щелково,  ул.  Пролетарский,   д. 7.</v>
          </cell>
        </row>
        <row r="6">
          <cell r="D6" t="str">
            <v>27.03.2018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Ж-А"/>
      <sheetName val="Жилище"/>
      <sheetName val="Лист3"/>
    </sheetNames>
    <sheetDataSet>
      <sheetData sheetId="0">
        <row r="29">
          <cell r="AB29">
            <v>188379.95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 пг 2019"/>
      <sheetName val="2 пг 2019"/>
      <sheetName val="2019"/>
      <sheetName val="трансп"/>
    </sheetNames>
    <sheetDataSet>
      <sheetData sheetId="3">
        <row r="57">
          <cell r="S57">
            <v>-574886.53</v>
          </cell>
        </row>
        <row r="58">
          <cell r="S58">
            <v>0</v>
          </cell>
        </row>
        <row r="59">
          <cell r="S59">
            <v>183791.72</v>
          </cell>
        </row>
        <row r="60">
          <cell r="S60">
            <v>1996730.71</v>
          </cell>
        </row>
        <row r="61">
          <cell r="S61">
            <v>1232858.47</v>
          </cell>
        </row>
        <row r="62">
          <cell r="S62">
            <v>448937.04</v>
          </cell>
        </row>
        <row r="63">
          <cell r="S63">
            <v>314935.19999999995</v>
          </cell>
        </row>
        <row r="64">
          <cell r="S64">
            <v>1984067.5</v>
          </cell>
        </row>
        <row r="65">
          <cell r="S65">
            <v>1984067.5</v>
          </cell>
        </row>
        <row r="70">
          <cell r="S70">
            <v>1409180.97</v>
          </cell>
        </row>
        <row r="71">
          <cell r="S71">
            <v>-857134.72</v>
          </cell>
        </row>
        <row r="72">
          <cell r="S72">
            <v>171.22</v>
          </cell>
        </row>
        <row r="73">
          <cell r="S73">
            <v>196626.15</v>
          </cell>
        </row>
        <row r="74">
          <cell r="S74">
            <v>2276205.1054872004</v>
          </cell>
        </row>
        <row r="75">
          <cell r="S75">
            <v>314935.19999999995</v>
          </cell>
        </row>
        <row r="76">
          <cell r="S76">
            <v>731185.23</v>
          </cell>
        </row>
        <row r="77">
          <cell r="S77">
            <v>338092.19999999995</v>
          </cell>
        </row>
        <row r="78">
          <cell r="S78">
            <v>32728.56</v>
          </cell>
        </row>
        <row r="79">
          <cell r="S79">
            <v>177537</v>
          </cell>
        </row>
        <row r="80">
          <cell r="S80">
            <v>71323.56</v>
          </cell>
        </row>
        <row r="81">
          <cell r="S81">
            <v>290851.92</v>
          </cell>
        </row>
        <row r="82">
          <cell r="S82">
            <v>3705.12</v>
          </cell>
        </row>
        <row r="83">
          <cell r="S83">
            <v>30258.48</v>
          </cell>
        </row>
        <row r="84">
          <cell r="S84">
            <v>9571.56</v>
          </cell>
        </row>
        <row r="85">
          <cell r="S85">
            <v>2470.08</v>
          </cell>
        </row>
        <row r="86">
          <cell r="S86">
            <v>94480.56</v>
          </cell>
        </row>
        <row r="87">
          <cell r="S87">
            <v>0</v>
          </cell>
        </row>
        <row r="88">
          <cell r="S88">
            <v>3808.1736000000005</v>
          </cell>
        </row>
        <row r="89">
          <cell r="S89">
            <v>23089.0762872</v>
          </cell>
        </row>
        <row r="90">
          <cell r="S90">
            <v>6605.1216</v>
          </cell>
        </row>
        <row r="91">
          <cell r="S91">
            <v>145563.264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8.421875" style="1" customWidth="1"/>
    <col min="4" max="4" width="21.00390625" style="1" customWidth="1"/>
    <col min="5" max="16384" width="9.140625" style="1" customWidth="1"/>
  </cols>
  <sheetData>
    <row r="1" spans="1:4" s="13" customFormat="1" ht="51.75" customHeight="1">
      <c r="A1" s="93" t="s">
        <v>133</v>
      </c>
      <c r="B1" s="93"/>
      <c r="C1" s="93"/>
      <c r="D1" s="93"/>
    </row>
    <row r="2" s="13" customFormat="1" ht="15.75"/>
    <row r="3" spans="1:4" s="13" customFormat="1" ht="15.75">
      <c r="A3" s="94" t="s">
        <v>19</v>
      </c>
      <c r="B3" s="94"/>
      <c r="C3" s="94"/>
      <c r="D3" s="94"/>
    </row>
    <row r="4" spans="1:4" s="13" customFormat="1" ht="15.75">
      <c r="A4" s="15"/>
      <c r="B4" s="15" t="s">
        <v>305</v>
      </c>
      <c r="C4" s="15"/>
      <c r="D4" s="15"/>
    </row>
    <row r="5" ht="6.75" customHeight="1"/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201</v>
      </c>
    </row>
    <row r="8" spans="1:4" s="6" customFormat="1" ht="18.75" customHeight="1">
      <c r="A8" s="92" t="s">
        <v>20</v>
      </c>
      <c r="B8" s="92"/>
      <c r="C8" s="92"/>
      <c r="D8" s="92"/>
    </row>
    <row r="9" spans="1:4" s="6" customFormat="1" ht="39.75" customHeight="1">
      <c r="A9" s="4" t="s">
        <v>134</v>
      </c>
      <c r="B9" s="3" t="s">
        <v>216</v>
      </c>
      <c r="C9" s="5" t="s">
        <v>5</v>
      </c>
      <c r="D9" s="8" t="s">
        <v>269</v>
      </c>
    </row>
    <row r="10" spans="1:4" s="6" customFormat="1" ht="34.5" customHeight="1">
      <c r="A10" s="4" t="s">
        <v>135</v>
      </c>
      <c r="B10" s="3" t="s">
        <v>21</v>
      </c>
      <c r="C10" s="5" t="s">
        <v>5</v>
      </c>
      <c r="D10" s="20" t="s">
        <v>270</v>
      </c>
    </row>
    <row r="11" spans="1:4" s="6" customFormat="1" ht="20.25" customHeight="1">
      <c r="A11" s="92" t="s">
        <v>43</v>
      </c>
      <c r="B11" s="92"/>
      <c r="C11" s="92"/>
      <c r="D11" s="92"/>
    </row>
    <row r="12" spans="1:4" s="6" customFormat="1" ht="30" customHeight="1">
      <c r="A12" s="4" t="s">
        <v>136</v>
      </c>
      <c r="B12" s="7" t="s">
        <v>22</v>
      </c>
      <c r="C12" s="5" t="s">
        <v>5</v>
      </c>
      <c r="D12" s="5" t="s">
        <v>202</v>
      </c>
    </row>
    <row r="13" spans="1:4" s="6" customFormat="1" ht="18.75" customHeight="1">
      <c r="A13" s="92" t="s">
        <v>23</v>
      </c>
      <c r="B13" s="92"/>
      <c r="C13" s="92"/>
      <c r="D13" s="92"/>
    </row>
    <row r="14" spans="1:4" s="6" customFormat="1" ht="35.25" customHeight="1">
      <c r="A14" s="4" t="s">
        <v>137</v>
      </c>
      <c r="B14" s="7" t="s">
        <v>44</v>
      </c>
      <c r="C14" s="5" t="s">
        <v>5</v>
      </c>
      <c r="D14" s="8" t="s">
        <v>265</v>
      </c>
    </row>
    <row r="15" spans="1:4" s="6" customFormat="1" ht="19.5" customHeight="1">
      <c r="A15" s="4" t="s">
        <v>138</v>
      </c>
      <c r="B15" s="7" t="s">
        <v>140</v>
      </c>
      <c r="C15" s="5" t="s">
        <v>5</v>
      </c>
      <c r="D15" s="5">
        <v>2000</v>
      </c>
    </row>
    <row r="16" spans="1:4" s="6" customFormat="1" ht="18.75" customHeight="1">
      <c r="A16" s="4" t="s">
        <v>139</v>
      </c>
      <c r="B16" s="3" t="s">
        <v>24</v>
      </c>
      <c r="C16" s="8" t="s">
        <v>5</v>
      </c>
      <c r="D16" s="8" t="s">
        <v>229</v>
      </c>
    </row>
    <row r="17" spans="1:4" s="6" customFormat="1" ht="19.5" customHeight="1">
      <c r="A17" s="4" t="s">
        <v>144</v>
      </c>
      <c r="B17" s="3" t="s">
        <v>25</v>
      </c>
      <c r="C17" s="8" t="s">
        <v>5</v>
      </c>
      <c r="D17" s="8" t="s">
        <v>218</v>
      </c>
    </row>
    <row r="18" spans="1:4" s="6" customFormat="1" ht="19.5" customHeight="1">
      <c r="A18" s="4" t="s">
        <v>145</v>
      </c>
      <c r="B18" s="3" t="s">
        <v>26</v>
      </c>
      <c r="C18" s="8" t="s">
        <v>5</v>
      </c>
      <c r="D18" s="8">
        <v>9</v>
      </c>
    </row>
    <row r="19" spans="1:4" s="6" customFormat="1" ht="19.5" customHeight="1">
      <c r="A19" s="4" t="s">
        <v>146</v>
      </c>
      <c r="B19" s="4" t="s">
        <v>38</v>
      </c>
      <c r="C19" s="8" t="s">
        <v>6</v>
      </c>
      <c r="D19" s="8">
        <v>9</v>
      </c>
    </row>
    <row r="20" spans="1:4" s="6" customFormat="1" ht="19.5" customHeight="1">
      <c r="A20" s="4" t="s">
        <v>147</v>
      </c>
      <c r="B20" s="4" t="s">
        <v>39</v>
      </c>
      <c r="C20" s="8" t="s">
        <v>6</v>
      </c>
      <c r="D20" s="8">
        <v>1</v>
      </c>
    </row>
    <row r="21" spans="1:4" s="6" customFormat="1" ht="19.5" customHeight="1">
      <c r="A21" s="4" t="s">
        <v>148</v>
      </c>
      <c r="B21" s="3" t="s">
        <v>27</v>
      </c>
      <c r="C21" s="8" t="s">
        <v>6</v>
      </c>
      <c r="D21" s="8">
        <v>2</v>
      </c>
    </row>
    <row r="22" spans="1:4" s="6" customFormat="1" ht="19.5" customHeight="1">
      <c r="A22" s="4" t="s">
        <v>149</v>
      </c>
      <c r="B22" s="3" t="s">
        <v>28</v>
      </c>
      <c r="C22" s="8" t="s">
        <v>6</v>
      </c>
      <c r="D22" s="8">
        <v>2</v>
      </c>
    </row>
    <row r="23" spans="1:4" s="6" customFormat="1" ht="19.5" customHeight="1">
      <c r="A23" s="4" t="s">
        <v>150</v>
      </c>
      <c r="B23" s="3" t="s">
        <v>141</v>
      </c>
      <c r="C23" s="8"/>
      <c r="D23" s="8">
        <v>73</v>
      </c>
    </row>
    <row r="24" spans="1:4" s="6" customFormat="1" ht="19.5" customHeight="1">
      <c r="A24" s="4" t="s">
        <v>151</v>
      </c>
      <c r="B24" s="9" t="s">
        <v>142</v>
      </c>
      <c r="C24" s="8" t="s">
        <v>6</v>
      </c>
      <c r="D24" s="8">
        <v>73</v>
      </c>
    </row>
    <row r="25" spans="1:4" s="6" customFormat="1" ht="19.5" customHeight="1">
      <c r="A25" s="4" t="s">
        <v>152</v>
      </c>
      <c r="B25" s="9" t="s">
        <v>143</v>
      </c>
      <c r="C25" s="8" t="s">
        <v>6</v>
      </c>
      <c r="D25" s="8">
        <v>1</v>
      </c>
    </row>
    <row r="26" spans="1:4" s="6" customFormat="1" ht="19.5" customHeight="1">
      <c r="A26" s="4" t="s">
        <v>153</v>
      </c>
      <c r="B26" s="3" t="s">
        <v>29</v>
      </c>
      <c r="C26" s="5" t="s">
        <v>7</v>
      </c>
      <c r="D26" s="5">
        <v>6147.2</v>
      </c>
    </row>
    <row r="27" spans="1:4" s="6" customFormat="1" ht="19.5" customHeight="1">
      <c r="A27" s="4" t="s">
        <v>154</v>
      </c>
      <c r="B27" s="4" t="s">
        <v>40</v>
      </c>
      <c r="C27" s="5" t="s">
        <v>7</v>
      </c>
      <c r="D27" s="5">
        <v>5146</v>
      </c>
    </row>
    <row r="28" spans="1:4" s="6" customFormat="1" ht="19.5" customHeight="1">
      <c r="A28" s="4" t="s">
        <v>155</v>
      </c>
      <c r="B28" s="4" t="s">
        <v>41</v>
      </c>
      <c r="C28" s="5" t="s">
        <v>7</v>
      </c>
      <c r="D28" s="19"/>
    </row>
    <row r="29" spans="1:4" s="6" customFormat="1" ht="30" customHeight="1">
      <c r="A29" s="4" t="s">
        <v>156</v>
      </c>
      <c r="B29" s="4" t="s">
        <v>42</v>
      </c>
      <c r="C29" s="5" t="s">
        <v>7</v>
      </c>
      <c r="D29" s="5"/>
    </row>
    <row r="30" spans="1:4" s="6" customFormat="1" ht="33" customHeight="1">
      <c r="A30" s="4" t="s">
        <v>160</v>
      </c>
      <c r="B30" s="3" t="s">
        <v>157</v>
      </c>
      <c r="C30" s="5" t="s">
        <v>5</v>
      </c>
      <c r="D30" s="8" t="s">
        <v>217</v>
      </c>
    </row>
    <row r="31" spans="1:4" s="6" customFormat="1" ht="30" customHeight="1">
      <c r="A31" s="4" t="s">
        <v>161</v>
      </c>
      <c r="B31" s="3" t="s">
        <v>158</v>
      </c>
      <c r="C31" s="5" t="s">
        <v>7</v>
      </c>
      <c r="D31" s="5"/>
    </row>
    <row r="32" spans="1:4" s="6" customFormat="1" ht="21" customHeight="1">
      <c r="A32" s="4" t="s">
        <v>162</v>
      </c>
      <c r="B32" s="3" t="s">
        <v>159</v>
      </c>
      <c r="C32" s="5" t="s">
        <v>7</v>
      </c>
      <c r="D32" s="5">
        <v>493</v>
      </c>
    </row>
    <row r="33" spans="1:4" s="6" customFormat="1" ht="19.5" customHeight="1">
      <c r="A33" s="4" t="s">
        <v>163</v>
      </c>
      <c r="B33" s="3" t="s">
        <v>30</v>
      </c>
      <c r="C33" s="5" t="s">
        <v>5</v>
      </c>
      <c r="D33" s="5" t="s">
        <v>219</v>
      </c>
    </row>
    <row r="34" spans="1:4" s="6" customFormat="1" ht="29.25" customHeight="1">
      <c r="A34" s="4" t="s">
        <v>167</v>
      </c>
      <c r="B34" s="3" t="s">
        <v>164</v>
      </c>
      <c r="C34" s="5" t="s">
        <v>5</v>
      </c>
      <c r="D34" s="8"/>
    </row>
    <row r="35" spans="1:4" s="6" customFormat="1" ht="19.5" customHeight="1">
      <c r="A35" s="4" t="s">
        <v>168</v>
      </c>
      <c r="B35" s="3" t="s">
        <v>165</v>
      </c>
      <c r="C35" s="5" t="s">
        <v>5</v>
      </c>
      <c r="D35" s="5"/>
    </row>
    <row r="36" spans="1:4" s="6" customFormat="1" ht="21" customHeight="1">
      <c r="A36" s="4" t="s">
        <v>169</v>
      </c>
      <c r="B36" s="3" t="s">
        <v>166</v>
      </c>
      <c r="C36" s="5" t="s">
        <v>5</v>
      </c>
      <c r="D36" s="8"/>
    </row>
    <row r="37" spans="1:4" s="6" customFormat="1" ht="19.5" customHeight="1">
      <c r="A37" s="4" t="s">
        <v>170</v>
      </c>
      <c r="B37" s="3" t="s">
        <v>31</v>
      </c>
      <c r="C37" s="5" t="s">
        <v>5</v>
      </c>
      <c r="D37" s="5"/>
    </row>
    <row r="38" spans="1:4" s="6" customFormat="1" ht="20.25" customHeight="1">
      <c r="A38" s="92" t="s">
        <v>34</v>
      </c>
      <c r="B38" s="92"/>
      <c r="C38" s="92"/>
      <c r="D38" s="92"/>
    </row>
    <row r="39" spans="1:4" s="6" customFormat="1" ht="27" customHeight="1">
      <c r="A39" s="4" t="s">
        <v>171</v>
      </c>
      <c r="B39" s="3" t="s">
        <v>35</v>
      </c>
      <c r="C39" s="12" t="s">
        <v>5</v>
      </c>
      <c r="D39" s="8" t="s">
        <v>272</v>
      </c>
    </row>
    <row r="40" spans="1:4" s="6" customFormat="1" ht="19.5" customHeight="1">
      <c r="A40" s="4" t="s">
        <v>172</v>
      </c>
      <c r="B40" s="3" t="s">
        <v>36</v>
      </c>
      <c r="C40" s="12" t="s">
        <v>5</v>
      </c>
      <c r="D40" s="8" t="s">
        <v>272</v>
      </c>
    </row>
    <row r="41" spans="1:4" s="6" customFormat="1" ht="19.5" customHeight="1">
      <c r="A41" s="4" t="s">
        <v>173</v>
      </c>
      <c r="B41" s="3" t="s">
        <v>37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O44"/>
  <sheetViews>
    <sheetView tabSelected="1" zoomScalePageLayoutView="0" workbookViewId="0" topLeftCell="A32">
      <selection activeCell="E32" sqref="E1:K16384"/>
    </sheetView>
  </sheetViews>
  <sheetFormatPr defaultColWidth="9.140625" defaultRowHeight="15"/>
  <cols>
    <col min="1" max="1" width="5.8515625" style="1" customWidth="1"/>
    <col min="2" max="2" width="51.57421875" style="91" customWidth="1"/>
    <col min="3" max="3" width="10.57421875" style="1" customWidth="1"/>
    <col min="4" max="4" width="14.00390625" style="74" bestFit="1" customWidth="1"/>
    <col min="5" max="5" width="9.140625" style="23" customWidth="1"/>
    <col min="6" max="16384" width="9.140625" style="1" customWidth="1"/>
  </cols>
  <sheetData>
    <row r="1" spans="1:4" ht="15.75">
      <c r="A1" s="93" t="s">
        <v>345</v>
      </c>
      <c r="B1" s="93"/>
      <c r="C1" s="93"/>
      <c r="D1" s="93"/>
    </row>
    <row r="2" spans="2:4" ht="15.75" customHeight="1">
      <c r="B2" s="15" t="s">
        <v>356</v>
      </c>
      <c r="C2" s="15"/>
      <c r="D2" s="15"/>
    </row>
    <row r="3" spans="1:4" ht="31.5">
      <c r="A3" s="41" t="s">
        <v>0</v>
      </c>
      <c r="B3" s="42" t="s">
        <v>1</v>
      </c>
      <c r="C3" s="43" t="s">
        <v>2</v>
      </c>
      <c r="D3" s="44" t="s">
        <v>3</v>
      </c>
    </row>
    <row r="4" spans="1:249" ht="15.75">
      <c r="A4" s="41">
        <v>1</v>
      </c>
      <c r="B4" s="42" t="s">
        <v>4</v>
      </c>
      <c r="C4" s="41" t="s">
        <v>5</v>
      </c>
      <c r="D4" s="51" t="s">
        <v>357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</row>
    <row r="5" spans="1:249" ht="15.75">
      <c r="A5" s="41">
        <v>2</v>
      </c>
      <c r="B5" s="42" t="s">
        <v>114</v>
      </c>
      <c r="C5" s="41" t="s">
        <v>5</v>
      </c>
      <c r="D5" s="51" t="s">
        <v>358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</row>
    <row r="6" spans="1:249" ht="15.75">
      <c r="A6" s="41">
        <v>3</v>
      </c>
      <c r="B6" s="42" t="s">
        <v>115</v>
      </c>
      <c r="C6" s="41" t="s">
        <v>5</v>
      </c>
      <c r="D6" s="51" t="s">
        <v>359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</row>
    <row r="7" spans="1:249" ht="15.75">
      <c r="A7" s="41">
        <v>4</v>
      </c>
      <c r="B7" s="108" t="s">
        <v>349</v>
      </c>
      <c r="C7" s="109"/>
      <c r="D7" s="111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</row>
    <row r="8" spans="1:249" ht="31.5">
      <c r="A8" s="41">
        <v>5</v>
      </c>
      <c r="B8" s="42" t="s">
        <v>116</v>
      </c>
      <c r="C8" s="41" t="s">
        <v>18</v>
      </c>
      <c r="D8" s="45">
        <f>'[4]трансп'!S57</f>
        <v>-574886.53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</row>
    <row r="9" spans="1:249" ht="15.75">
      <c r="A9" s="41">
        <v>6</v>
      </c>
      <c r="B9" s="46" t="s">
        <v>126</v>
      </c>
      <c r="C9" s="41" t="s">
        <v>18</v>
      </c>
      <c r="D9" s="45">
        <f>'[4]трансп'!S58</f>
        <v>0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</row>
    <row r="10" spans="1:249" ht="15.75">
      <c r="A10" s="41">
        <v>7</v>
      </c>
      <c r="B10" s="46" t="s">
        <v>127</v>
      </c>
      <c r="C10" s="41" t="s">
        <v>18</v>
      </c>
      <c r="D10" s="45">
        <f>'[4]трансп'!S59</f>
        <v>183791.72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</row>
    <row r="11" spans="1:249" ht="31.5">
      <c r="A11" s="41">
        <v>8</v>
      </c>
      <c r="B11" s="53" t="s">
        <v>293</v>
      </c>
      <c r="C11" s="41" t="s">
        <v>18</v>
      </c>
      <c r="D11" s="45">
        <f>'[4]трансп'!S60</f>
        <v>1996730.71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</row>
    <row r="12" spans="1:249" ht="15.75">
      <c r="A12" s="41">
        <v>9</v>
      </c>
      <c r="B12" s="54" t="s">
        <v>307</v>
      </c>
      <c r="C12" s="41" t="s">
        <v>18</v>
      </c>
      <c r="D12" s="45">
        <f>'[4]трансп'!S61</f>
        <v>1232858.47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</row>
    <row r="13" spans="1:249" ht="15.75">
      <c r="A13" s="41">
        <v>10</v>
      </c>
      <c r="B13" s="46" t="s">
        <v>128</v>
      </c>
      <c r="C13" s="41" t="s">
        <v>18</v>
      </c>
      <c r="D13" s="45">
        <f>'[4]трансп'!S62</f>
        <v>448937.04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</row>
    <row r="14" spans="1:249" ht="15.75">
      <c r="A14" s="41">
        <v>11</v>
      </c>
      <c r="B14" s="46" t="s">
        <v>129</v>
      </c>
      <c r="C14" s="41" t="s">
        <v>18</v>
      </c>
      <c r="D14" s="45">
        <f>'[4]трансп'!S63</f>
        <v>314935.19999999995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</row>
    <row r="15" spans="1:249" ht="15.75">
      <c r="A15" s="41">
        <v>12</v>
      </c>
      <c r="B15" s="42" t="s">
        <v>117</v>
      </c>
      <c r="C15" s="41" t="s">
        <v>18</v>
      </c>
      <c r="D15" s="45">
        <f>'[4]трансп'!S64</f>
        <v>1984067.5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</row>
    <row r="16" spans="1:249" ht="15.75">
      <c r="A16" s="41">
        <v>13</v>
      </c>
      <c r="B16" s="46" t="s">
        <v>186</v>
      </c>
      <c r="C16" s="41" t="s">
        <v>18</v>
      </c>
      <c r="D16" s="45">
        <f>'[4]трансп'!S65</f>
        <v>1984067.5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</row>
    <row r="17" spans="1:249" ht="15.75">
      <c r="A17" s="41">
        <v>14</v>
      </c>
      <c r="B17" s="46" t="s">
        <v>187</v>
      </c>
      <c r="C17" s="41" t="s">
        <v>18</v>
      </c>
      <c r="D17" s="45">
        <f>'[4]трансп'!S66</f>
        <v>0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</row>
    <row r="18" spans="1:249" ht="15.75">
      <c r="A18" s="41">
        <v>15</v>
      </c>
      <c r="B18" s="46" t="s">
        <v>130</v>
      </c>
      <c r="C18" s="41" t="s">
        <v>18</v>
      </c>
      <c r="D18" s="45">
        <f>'[4]трансп'!S67</f>
        <v>0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</row>
    <row r="19" spans="1:249" ht="31.5">
      <c r="A19" s="41">
        <v>16</v>
      </c>
      <c r="B19" s="46" t="s">
        <v>131</v>
      </c>
      <c r="C19" s="41" t="s">
        <v>18</v>
      </c>
      <c r="D19" s="45">
        <f>'[4]трансп'!S68</f>
        <v>0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</row>
    <row r="20" spans="1:249" ht="15.75">
      <c r="A20" s="41">
        <v>17</v>
      </c>
      <c r="B20" s="46" t="s">
        <v>132</v>
      </c>
      <c r="C20" s="41" t="s">
        <v>18</v>
      </c>
      <c r="D20" s="45">
        <f>'[4]трансп'!S69</f>
        <v>0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</row>
    <row r="21" spans="1:249" ht="15.75">
      <c r="A21" s="41">
        <v>18</v>
      </c>
      <c r="B21" s="42" t="s">
        <v>118</v>
      </c>
      <c r="C21" s="41" t="s">
        <v>18</v>
      </c>
      <c r="D21" s="45">
        <f>'[4]трансп'!S70</f>
        <v>1409180.97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</row>
    <row r="22" spans="1:249" ht="31.5">
      <c r="A22" s="41">
        <v>19</v>
      </c>
      <c r="B22" s="46" t="s">
        <v>119</v>
      </c>
      <c r="C22" s="41" t="s">
        <v>18</v>
      </c>
      <c r="D22" s="45">
        <f>'[4]трансп'!S71</f>
        <v>-857134.72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</row>
    <row r="23" spans="1:249" ht="15.75">
      <c r="A23" s="41">
        <v>20</v>
      </c>
      <c r="B23" s="46" t="s">
        <v>124</v>
      </c>
      <c r="C23" s="41" t="s">
        <v>18</v>
      </c>
      <c r="D23" s="45">
        <f>'[4]трансп'!S72</f>
        <v>171.22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</row>
    <row r="24" spans="1:249" ht="15.75">
      <c r="A24" s="41">
        <v>21</v>
      </c>
      <c r="B24" s="46" t="s">
        <v>125</v>
      </c>
      <c r="C24" s="41" t="s">
        <v>18</v>
      </c>
      <c r="D24" s="45">
        <f>'[4]трансп'!S73</f>
        <v>196626.15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</row>
    <row r="25" spans="1:249" ht="47.25">
      <c r="A25" s="41">
        <v>22</v>
      </c>
      <c r="B25" s="87" t="s">
        <v>294</v>
      </c>
      <c r="C25" s="41" t="s">
        <v>18</v>
      </c>
      <c r="D25" s="45">
        <f>'[4]трансп'!S74</f>
        <v>2276205.1054872004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</row>
    <row r="26" spans="1:249" ht="15.75">
      <c r="A26" s="41">
        <v>23</v>
      </c>
      <c r="B26" s="47" t="s">
        <v>241</v>
      </c>
      <c r="C26" s="41" t="s">
        <v>18</v>
      </c>
      <c r="D26" s="45">
        <f>'[4]трансп'!S75</f>
        <v>314935.19999999995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</row>
    <row r="27" spans="1:249" ht="15.75">
      <c r="A27" s="41">
        <v>24</v>
      </c>
      <c r="B27" s="47" t="s">
        <v>244</v>
      </c>
      <c r="C27" s="41" t="s">
        <v>18</v>
      </c>
      <c r="D27" s="45">
        <f>'[4]трансп'!S76</f>
        <v>731185.23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</row>
    <row r="28" spans="1:249" ht="15.75">
      <c r="A28" s="41">
        <v>25</v>
      </c>
      <c r="B28" s="47" t="s">
        <v>247</v>
      </c>
      <c r="C28" s="41" t="s">
        <v>18</v>
      </c>
      <c r="D28" s="45">
        <f>'[4]трансп'!S77</f>
        <v>338092.19999999995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</row>
    <row r="29" spans="1:249" ht="15.75">
      <c r="A29" s="41">
        <v>26</v>
      </c>
      <c r="B29" s="47" t="s">
        <v>248</v>
      </c>
      <c r="C29" s="41" t="s">
        <v>18</v>
      </c>
      <c r="D29" s="45">
        <f>'[4]трансп'!S78</f>
        <v>32728.56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</row>
    <row r="30" spans="1:249" ht="15.75">
      <c r="A30" s="41">
        <v>27</v>
      </c>
      <c r="B30" s="47" t="s">
        <v>249</v>
      </c>
      <c r="C30" s="41" t="s">
        <v>18</v>
      </c>
      <c r="D30" s="45">
        <f>'[4]трансп'!S79</f>
        <v>177537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</row>
    <row r="31" spans="1:249" ht="15.75">
      <c r="A31" s="41">
        <v>28</v>
      </c>
      <c r="B31" s="47" t="s">
        <v>251</v>
      </c>
      <c r="C31" s="41" t="s">
        <v>18</v>
      </c>
      <c r="D31" s="45">
        <f>'[4]трансп'!S80</f>
        <v>71323.56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</row>
    <row r="32" spans="1:249" ht="78.75">
      <c r="A32" s="41">
        <v>29</v>
      </c>
      <c r="B32" s="47" t="s">
        <v>252</v>
      </c>
      <c r="C32" s="41" t="s">
        <v>18</v>
      </c>
      <c r="D32" s="45">
        <f>'[4]трансп'!S81</f>
        <v>290851.92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</row>
    <row r="33" spans="1:249" ht="15.75">
      <c r="A33" s="41">
        <v>30</v>
      </c>
      <c r="B33" s="47" t="s">
        <v>253</v>
      </c>
      <c r="C33" s="41" t="s">
        <v>18</v>
      </c>
      <c r="D33" s="45">
        <f>'[4]трансп'!S82</f>
        <v>3705.12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</row>
    <row r="34" spans="1:249" ht="15.75">
      <c r="A34" s="41">
        <v>31</v>
      </c>
      <c r="B34" s="47" t="s">
        <v>261</v>
      </c>
      <c r="C34" s="41" t="s">
        <v>18</v>
      </c>
      <c r="D34" s="45">
        <f>'[4]трансп'!S83</f>
        <v>30258.48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</row>
    <row r="35" spans="1:249" ht="15.75">
      <c r="A35" s="41">
        <v>32</v>
      </c>
      <c r="B35" s="47" t="s">
        <v>255</v>
      </c>
      <c r="C35" s="41" t="s">
        <v>18</v>
      </c>
      <c r="D35" s="45">
        <f>'[4]трансп'!S84</f>
        <v>9571.56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</row>
    <row r="36" spans="1:249" ht="15.75">
      <c r="A36" s="41">
        <v>33</v>
      </c>
      <c r="B36" s="47" t="s">
        <v>257</v>
      </c>
      <c r="C36" s="41" t="s">
        <v>18</v>
      </c>
      <c r="D36" s="45">
        <f>'[4]трансп'!S85</f>
        <v>2470.08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</row>
    <row r="37" spans="1:249" ht="31.5">
      <c r="A37" s="41">
        <v>34</v>
      </c>
      <c r="B37" s="47" t="s">
        <v>354</v>
      </c>
      <c r="C37" s="41" t="s">
        <v>18</v>
      </c>
      <c r="D37" s="45">
        <f>'[4]трансп'!S86</f>
        <v>94480.56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</row>
    <row r="38" spans="1:249" ht="15.75">
      <c r="A38" s="41">
        <v>35</v>
      </c>
      <c r="B38" s="47" t="s">
        <v>360</v>
      </c>
      <c r="C38" s="41" t="s">
        <v>18</v>
      </c>
      <c r="D38" s="45">
        <f>'[4]трансп'!S87</f>
        <v>0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</row>
    <row r="39" spans="1:249" ht="15.75">
      <c r="A39" s="41">
        <v>36</v>
      </c>
      <c r="B39" s="47" t="s">
        <v>295</v>
      </c>
      <c r="C39" s="41" t="s">
        <v>18</v>
      </c>
      <c r="D39" s="45">
        <f>'[4]трансп'!S88</f>
        <v>3808.1736000000005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</row>
    <row r="40" spans="1:249" ht="15.75">
      <c r="A40" s="41">
        <v>37</v>
      </c>
      <c r="B40" s="47" t="s">
        <v>296</v>
      </c>
      <c r="C40" s="41" t="s">
        <v>18</v>
      </c>
      <c r="D40" s="45">
        <f>'[4]трансп'!S89</f>
        <v>23089.0762872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</row>
    <row r="41" spans="1:249" ht="15.75">
      <c r="A41" s="41">
        <v>38</v>
      </c>
      <c r="B41" s="47" t="s">
        <v>361</v>
      </c>
      <c r="C41" s="41" t="s">
        <v>18</v>
      </c>
      <c r="D41" s="45">
        <f>'[4]трансп'!S90</f>
        <v>6605.1216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</row>
    <row r="42" spans="1:249" ht="15.75">
      <c r="A42" s="41">
        <v>39</v>
      </c>
      <c r="B42" s="47" t="s">
        <v>297</v>
      </c>
      <c r="C42" s="41" t="s">
        <v>18</v>
      </c>
      <c r="D42" s="45">
        <f>'[4]трансп'!S91</f>
        <v>145563.264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</row>
    <row r="43" spans="2:4" ht="15.75">
      <c r="B43" s="112"/>
      <c r="C43" s="112"/>
      <c r="D43" s="112"/>
    </row>
    <row r="44" spans="2:5" ht="15.75">
      <c r="B44" s="91" t="s">
        <v>362</v>
      </c>
      <c r="E44" s="1"/>
    </row>
  </sheetData>
  <sheetProtection/>
  <mergeCells count="3">
    <mergeCell ref="B43:D43"/>
    <mergeCell ref="A1:D1"/>
    <mergeCell ref="B7:D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9"/>
  <sheetViews>
    <sheetView zoomScalePageLayoutView="0" workbookViewId="0" topLeftCell="A1">
      <selection activeCell="B2" sqref="B2:D2"/>
    </sheetView>
  </sheetViews>
  <sheetFormatPr defaultColWidth="9.140625" defaultRowHeight="15"/>
  <cols>
    <col min="1" max="1" width="5.8515625" style="1" customWidth="1"/>
    <col min="2" max="2" width="47.28125" style="1" customWidth="1"/>
    <col min="3" max="3" width="8.281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96" t="s">
        <v>87</v>
      </c>
      <c r="B1" s="96"/>
      <c r="C1" s="96"/>
      <c r="D1" s="96"/>
    </row>
    <row r="2" spans="1:4" s="14" customFormat="1" ht="30.75" customHeight="1">
      <c r="A2" s="17"/>
      <c r="B2" s="97" t="str">
        <f>'2.1'!B4</f>
        <v>по адресу: М.О., г. Щелково, Пролетарский проспект  д.7</v>
      </c>
      <c r="C2" s="97"/>
      <c r="D2" s="97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19.5" customHeight="1">
      <c r="A4" s="4" t="s">
        <v>8</v>
      </c>
      <c r="B4" s="11" t="s">
        <v>4</v>
      </c>
      <c r="C4" s="8" t="s">
        <v>5</v>
      </c>
      <c r="D4" s="8" t="s">
        <v>204</v>
      </c>
    </row>
    <row r="5" spans="1:4" s="6" customFormat="1" ht="19.5" customHeight="1">
      <c r="A5" s="92" t="s">
        <v>45</v>
      </c>
      <c r="B5" s="92"/>
      <c r="C5" s="92"/>
      <c r="D5" s="92"/>
    </row>
    <row r="6" spans="1:4" s="6" customFormat="1" ht="19.5" customHeight="1">
      <c r="A6" s="4" t="s">
        <v>9</v>
      </c>
      <c r="B6" s="3" t="s">
        <v>46</v>
      </c>
      <c r="C6" s="5" t="s">
        <v>5</v>
      </c>
      <c r="D6" s="5" t="s">
        <v>205</v>
      </c>
    </row>
    <row r="7" spans="1:4" s="6" customFormat="1" ht="19.5" customHeight="1">
      <c r="A7" s="92" t="s">
        <v>174</v>
      </c>
      <c r="B7" s="92"/>
      <c r="C7" s="92"/>
      <c r="D7" s="92"/>
    </row>
    <row r="8" spans="1:4" s="6" customFormat="1" ht="19.5" customHeight="1">
      <c r="A8" s="4" t="s">
        <v>10</v>
      </c>
      <c r="B8" s="3" t="s">
        <v>175</v>
      </c>
      <c r="C8" s="5" t="s">
        <v>5</v>
      </c>
      <c r="D8" s="5" t="s">
        <v>206</v>
      </c>
    </row>
    <row r="9" spans="1:4" s="6" customFormat="1" ht="19.5" customHeight="1">
      <c r="A9" s="4" t="s">
        <v>11</v>
      </c>
      <c r="B9" s="3" t="s">
        <v>32</v>
      </c>
      <c r="C9" s="5" t="s">
        <v>5</v>
      </c>
      <c r="D9" s="8" t="s">
        <v>207</v>
      </c>
    </row>
    <row r="10" spans="1:4" s="6" customFormat="1" ht="19.5" customHeight="1">
      <c r="A10" s="92" t="s">
        <v>88</v>
      </c>
      <c r="B10" s="92"/>
      <c r="C10" s="92"/>
      <c r="D10" s="92"/>
    </row>
    <row r="11" spans="1:4" s="6" customFormat="1" ht="33" customHeight="1">
      <c r="A11" s="4" t="s">
        <v>137</v>
      </c>
      <c r="B11" s="3" t="s">
        <v>47</v>
      </c>
      <c r="C11" s="5" t="s">
        <v>5</v>
      </c>
      <c r="D11" s="5" t="s">
        <v>215</v>
      </c>
    </row>
    <row r="12" spans="1:4" s="6" customFormat="1" ht="19.5" customHeight="1">
      <c r="A12" s="95" t="s">
        <v>48</v>
      </c>
      <c r="B12" s="95"/>
      <c r="C12" s="95"/>
      <c r="D12" s="95"/>
    </row>
    <row r="13" spans="1:4" s="6" customFormat="1" ht="19.5" customHeight="1">
      <c r="A13" s="4" t="s">
        <v>138</v>
      </c>
      <c r="B13" s="3" t="s">
        <v>49</v>
      </c>
      <c r="C13" s="5" t="s">
        <v>5</v>
      </c>
      <c r="D13" s="5" t="s">
        <v>208</v>
      </c>
    </row>
    <row r="14" spans="1:4" s="6" customFormat="1" ht="19.5" customHeight="1">
      <c r="A14" s="4" t="s">
        <v>139</v>
      </c>
      <c r="B14" s="3" t="s">
        <v>50</v>
      </c>
      <c r="C14" s="5" t="s">
        <v>5</v>
      </c>
      <c r="D14" s="8" t="s">
        <v>209</v>
      </c>
    </row>
    <row r="15" spans="1:4" s="6" customFormat="1" ht="19.5" customHeight="1">
      <c r="A15" s="95" t="s">
        <v>51</v>
      </c>
      <c r="B15" s="95"/>
      <c r="C15" s="95"/>
      <c r="D15" s="95"/>
    </row>
    <row r="16" spans="1:4" s="6" customFormat="1" ht="19.5" customHeight="1">
      <c r="A16" s="4" t="s">
        <v>144</v>
      </c>
      <c r="B16" s="3" t="s">
        <v>52</v>
      </c>
      <c r="C16" s="5" t="s">
        <v>7</v>
      </c>
      <c r="D16" s="5">
        <v>434.7</v>
      </c>
    </row>
    <row r="17" spans="1:4" s="6" customFormat="1" ht="19.5" customHeight="1">
      <c r="A17" s="92" t="s">
        <v>53</v>
      </c>
      <c r="B17" s="92"/>
      <c r="C17" s="92"/>
      <c r="D17" s="92"/>
    </row>
    <row r="18" spans="1:4" s="6" customFormat="1" ht="30.75" customHeight="1">
      <c r="A18" s="4" t="s">
        <v>145</v>
      </c>
      <c r="B18" s="3" t="s">
        <v>54</v>
      </c>
      <c r="C18" s="5" t="s">
        <v>5</v>
      </c>
      <c r="D18" s="5" t="s">
        <v>220</v>
      </c>
    </row>
    <row r="19" spans="1:4" s="6" customFormat="1" ht="19.5" customHeight="1">
      <c r="A19" s="4" t="s">
        <v>146</v>
      </c>
      <c r="B19" s="3" t="s">
        <v>55</v>
      </c>
      <c r="C19" s="8" t="s">
        <v>6</v>
      </c>
      <c r="D19" s="5">
        <v>2</v>
      </c>
    </row>
    <row r="20" spans="1:4" s="6" customFormat="1" ht="19.5" customHeight="1">
      <c r="A20" s="92" t="s">
        <v>89</v>
      </c>
      <c r="B20" s="92"/>
      <c r="C20" s="92"/>
      <c r="D20" s="92"/>
    </row>
    <row r="21" spans="1:4" s="6" customFormat="1" ht="19.5" customHeight="1">
      <c r="A21" s="4" t="s">
        <v>147</v>
      </c>
      <c r="B21" s="7" t="s">
        <v>56</v>
      </c>
      <c r="C21" s="5" t="s">
        <v>5</v>
      </c>
      <c r="D21" s="5">
        <v>1</v>
      </c>
    </row>
    <row r="22" spans="1:4" s="6" customFormat="1" ht="19.5" customHeight="1">
      <c r="A22" s="4" t="s">
        <v>148</v>
      </c>
      <c r="B22" s="3" t="s">
        <v>57</v>
      </c>
      <c r="C22" s="5" t="s">
        <v>5</v>
      </c>
      <c r="D22" s="8" t="s">
        <v>266</v>
      </c>
    </row>
    <row r="23" spans="1:4" s="6" customFormat="1" ht="19.5" customHeight="1">
      <c r="A23" s="4" t="s">
        <v>149</v>
      </c>
      <c r="B23" s="7" t="s">
        <v>58</v>
      </c>
      <c r="C23" s="5" t="s">
        <v>5</v>
      </c>
      <c r="D23" s="5">
        <v>2013</v>
      </c>
    </row>
    <row r="24" spans="1:4" s="6" customFormat="1" ht="19.5" customHeight="1">
      <c r="A24" s="4"/>
      <c r="B24" s="7" t="s">
        <v>56</v>
      </c>
      <c r="C24" s="5" t="s">
        <v>5</v>
      </c>
      <c r="D24" s="5">
        <v>2</v>
      </c>
    </row>
    <row r="25" spans="1:4" s="6" customFormat="1" ht="19.5" customHeight="1">
      <c r="A25" s="4"/>
      <c r="B25" s="3" t="s">
        <v>57</v>
      </c>
      <c r="C25" s="5" t="s">
        <v>5</v>
      </c>
      <c r="D25" s="8" t="s">
        <v>266</v>
      </c>
    </row>
    <row r="26" spans="1:4" s="6" customFormat="1" ht="19.5" customHeight="1">
      <c r="A26" s="4"/>
      <c r="B26" s="7" t="s">
        <v>58</v>
      </c>
      <c r="C26" s="5" t="s">
        <v>5</v>
      </c>
      <c r="D26" s="5">
        <v>2013</v>
      </c>
    </row>
    <row r="27" spans="1:4" s="6" customFormat="1" ht="19.5" customHeight="1">
      <c r="A27" s="95" t="s">
        <v>59</v>
      </c>
      <c r="B27" s="95"/>
      <c r="C27" s="95"/>
      <c r="D27" s="95"/>
    </row>
    <row r="28" spans="1:4" s="6" customFormat="1" ht="34.5" customHeight="1">
      <c r="A28" s="4" t="s">
        <v>150</v>
      </c>
      <c r="B28" s="7" t="s">
        <v>60</v>
      </c>
      <c r="C28" s="5" t="s">
        <v>5</v>
      </c>
      <c r="D28" s="10" t="s">
        <v>221</v>
      </c>
    </row>
    <row r="29" spans="1:4" s="6" customFormat="1" ht="19.5" customHeight="1">
      <c r="A29" s="4" t="s">
        <v>151</v>
      </c>
      <c r="B29" s="7" t="s">
        <v>61</v>
      </c>
      <c r="C29" s="5" t="s">
        <v>5</v>
      </c>
      <c r="D29" s="5" t="s">
        <v>210</v>
      </c>
    </row>
    <row r="30" spans="1:4" s="6" customFormat="1" ht="19.5" customHeight="1">
      <c r="A30" s="4" t="s">
        <v>152</v>
      </c>
      <c r="B30" s="3" t="s">
        <v>62</v>
      </c>
      <c r="C30" s="5" t="s">
        <v>5</v>
      </c>
      <c r="D30" s="8" t="s">
        <v>274</v>
      </c>
    </row>
    <row r="31" spans="1:4" s="6" customFormat="1" ht="19.5" customHeight="1">
      <c r="A31" s="4" t="s">
        <v>153</v>
      </c>
      <c r="B31" s="3" t="s">
        <v>63</v>
      </c>
      <c r="C31" s="5" t="s">
        <v>5</v>
      </c>
      <c r="D31" s="8" t="s">
        <v>211</v>
      </c>
    </row>
    <row r="32" spans="1:4" s="6" customFormat="1" ht="19.5" customHeight="1">
      <c r="A32" s="4" t="s">
        <v>154</v>
      </c>
      <c r="B32" s="3" t="s">
        <v>64</v>
      </c>
      <c r="C32" s="5" t="s">
        <v>5</v>
      </c>
      <c r="D32" s="20" t="s">
        <v>267</v>
      </c>
    </row>
    <row r="33" spans="1:4" s="6" customFormat="1" ht="19.5" customHeight="1">
      <c r="A33" s="4" t="s">
        <v>155</v>
      </c>
      <c r="B33" s="3" t="s">
        <v>65</v>
      </c>
      <c r="C33" s="5" t="s">
        <v>5</v>
      </c>
      <c r="D33" s="20" t="s">
        <v>268</v>
      </c>
    </row>
    <row r="34" spans="1:4" s="6" customFormat="1" ht="34.5" customHeight="1">
      <c r="A34" s="4"/>
      <c r="B34" s="7" t="s">
        <v>60</v>
      </c>
      <c r="C34" s="5" t="s">
        <v>5</v>
      </c>
      <c r="D34" s="10" t="s">
        <v>222</v>
      </c>
    </row>
    <row r="35" spans="1:4" s="6" customFormat="1" ht="16.5" customHeight="1">
      <c r="A35" s="4"/>
      <c r="B35" s="7" t="s">
        <v>61</v>
      </c>
      <c r="C35" s="5" t="s">
        <v>5</v>
      </c>
      <c r="D35" s="8" t="s">
        <v>273</v>
      </c>
    </row>
    <row r="36" spans="1:4" s="6" customFormat="1" ht="16.5" customHeight="1">
      <c r="A36" s="4"/>
      <c r="B36" s="3" t="s">
        <v>62</v>
      </c>
      <c r="C36" s="5" t="s">
        <v>5</v>
      </c>
      <c r="D36" s="8" t="s">
        <v>275</v>
      </c>
    </row>
    <row r="37" spans="1:4" s="6" customFormat="1" ht="15.75" customHeight="1">
      <c r="A37" s="4"/>
      <c r="B37" s="3" t="s">
        <v>63</v>
      </c>
      <c r="C37" s="5" t="s">
        <v>5</v>
      </c>
      <c r="D37" s="8" t="s">
        <v>264</v>
      </c>
    </row>
    <row r="38" spans="1:4" s="6" customFormat="1" ht="15.75" customHeight="1">
      <c r="A38" s="4"/>
      <c r="B38" s="3" t="s">
        <v>64</v>
      </c>
      <c r="C38" s="5" t="s">
        <v>5</v>
      </c>
      <c r="D38" s="20" t="s">
        <v>276</v>
      </c>
    </row>
    <row r="39" spans="1:4" s="6" customFormat="1" ht="19.5" customHeight="1">
      <c r="A39" s="4"/>
      <c r="B39" s="3" t="s">
        <v>65</v>
      </c>
      <c r="C39" s="5" t="s">
        <v>5</v>
      </c>
      <c r="D39" s="20" t="s">
        <v>277</v>
      </c>
    </row>
    <row r="40" spans="1:4" s="6" customFormat="1" ht="19.5" customHeight="1">
      <c r="A40" s="4"/>
      <c r="B40" s="7" t="s">
        <v>60</v>
      </c>
      <c r="C40" s="5"/>
      <c r="D40" s="18" t="s">
        <v>223</v>
      </c>
    </row>
    <row r="41" spans="1:4" s="6" customFormat="1" ht="23.25" customHeight="1">
      <c r="A41" s="4"/>
      <c r="B41" s="7" t="s">
        <v>61</v>
      </c>
      <c r="C41" s="5"/>
      <c r="D41" s="8" t="s">
        <v>273</v>
      </c>
    </row>
    <row r="42" spans="1:4" s="6" customFormat="1" ht="19.5" customHeight="1">
      <c r="A42" s="4"/>
      <c r="B42" s="3" t="s">
        <v>62</v>
      </c>
      <c r="C42" s="5"/>
      <c r="D42" s="8" t="s">
        <v>275</v>
      </c>
    </row>
    <row r="43" spans="1:4" s="6" customFormat="1" ht="19.5" customHeight="1">
      <c r="A43" s="4"/>
      <c r="B43" s="3" t="s">
        <v>63</v>
      </c>
      <c r="C43" s="5"/>
      <c r="D43" s="8" t="s">
        <v>278</v>
      </c>
    </row>
    <row r="44" spans="1:4" s="6" customFormat="1" ht="19.5" customHeight="1">
      <c r="A44" s="4"/>
      <c r="B44" s="3" t="s">
        <v>64</v>
      </c>
      <c r="C44" s="5"/>
      <c r="D44" s="20" t="s">
        <v>279</v>
      </c>
    </row>
    <row r="45" spans="1:4" s="6" customFormat="1" ht="19.5" customHeight="1">
      <c r="A45" s="4"/>
      <c r="B45" s="3" t="s">
        <v>65</v>
      </c>
      <c r="C45" s="5"/>
      <c r="D45" s="20" t="s">
        <v>280</v>
      </c>
    </row>
    <row r="46" spans="1:4" s="6" customFormat="1" ht="19.5" customHeight="1">
      <c r="A46" s="4"/>
      <c r="B46" s="7" t="s">
        <v>60</v>
      </c>
      <c r="C46" s="5"/>
      <c r="D46" s="18" t="s">
        <v>224</v>
      </c>
    </row>
    <row r="47" spans="1:4" s="6" customFormat="1" ht="19.5" customHeight="1">
      <c r="A47" s="4"/>
      <c r="B47" s="7" t="s">
        <v>61</v>
      </c>
      <c r="C47" s="5"/>
      <c r="D47" s="16" t="s">
        <v>210</v>
      </c>
    </row>
    <row r="48" spans="1:4" s="6" customFormat="1" ht="19.5" customHeight="1">
      <c r="A48" s="4"/>
      <c r="B48" s="3" t="s">
        <v>62</v>
      </c>
      <c r="C48" s="5"/>
      <c r="D48" s="8" t="s">
        <v>230</v>
      </c>
    </row>
    <row r="49" spans="1:4" s="6" customFormat="1" ht="19.5" customHeight="1">
      <c r="A49" s="4"/>
      <c r="B49" s="3" t="s">
        <v>63</v>
      </c>
      <c r="C49" s="5"/>
      <c r="D49" s="16" t="s">
        <v>225</v>
      </c>
    </row>
    <row r="50" spans="1:4" s="6" customFormat="1" ht="19.5" customHeight="1">
      <c r="A50" s="4"/>
      <c r="B50" s="3" t="s">
        <v>64</v>
      </c>
      <c r="C50" s="5"/>
      <c r="D50" s="20" t="s">
        <v>281</v>
      </c>
    </row>
    <row r="51" spans="1:4" s="6" customFormat="1" ht="19.5" customHeight="1">
      <c r="A51" s="4"/>
      <c r="B51" s="3" t="s">
        <v>65</v>
      </c>
      <c r="C51" s="5"/>
      <c r="D51" s="20" t="s">
        <v>282</v>
      </c>
    </row>
    <row r="52" spans="1:4" s="6" customFormat="1" ht="19.5" customHeight="1">
      <c r="A52" s="4"/>
      <c r="B52" s="7" t="s">
        <v>60</v>
      </c>
      <c r="C52" s="5"/>
      <c r="D52" s="18" t="s">
        <v>226</v>
      </c>
    </row>
    <row r="53" spans="1:4" s="6" customFormat="1" ht="19.5" customHeight="1">
      <c r="A53" s="4"/>
      <c r="B53" s="7" t="s">
        <v>61</v>
      </c>
      <c r="C53" s="5"/>
      <c r="D53" s="16" t="s">
        <v>203</v>
      </c>
    </row>
    <row r="54" spans="1:4" s="6" customFormat="1" ht="19.5" customHeight="1">
      <c r="A54" s="4"/>
      <c r="B54" s="3" t="s">
        <v>62</v>
      </c>
      <c r="C54" s="5"/>
      <c r="D54" s="16"/>
    </row>
    <row r="55" spans="1:4" s="6" customFormat="1" ht="19.5" customHeight="1">
      <c r="A55" s="4"/>
      <c r="B55" s="3" t="s">
        <v>63</v>
      </c>
      <c r="C55" s="5"/>
      <c r="D55" s="16"/>
    </row>
    <row r="56" spans="1:4" s="6" customFormat="1" ht="19.5" customHeight="1">
      <c r="A56" s="4"/>
      <c r="B56" s="3" t="s">
        <v>64</v>
      </c>
      <c r="C56" s="5"/>
      <c r="D56" s="16"/>
    </row>
    <row r="57" spans="1:4" s="6" customFormat="1" ht="19.5" customHeight="1">
      <c r="A57" s="4"/>
      <c r="B57" s="3" t="s">
        <v>65</v>
      </c>
      <c r="C57" s="5"/>
      <c r="D57" s="16"/>
    </row>
    <row r="58" spans="1:4" s="6" customFormat="1" ht="19.5" customHeight="1">
      <c r="A58" s="95" t="s">
        <v>66</v>
      </c>
      <c r="B58" s="95"/>
      <c r="C58" s="95"/>
      <c r="D58" s="95"/>
    </row>
    <row r="59" spans="1:4" s="6" customFormat="1" ht="19.5" customHeight="1">
      <c r="A59" s="4" t="s">
        <v>156</v>
      </c>
      <c r="B59" s="7" t="s">
        <v>67</v>
      </c>
      <c r="C59" s="5" t="s">
        <v>5</v>
      </c>
      <c r="D59" s="5" t="s">
        <v>227</v>
      </c>
    </row>
    <row r="60" spans="1:4" s="6" customFormat="1" ht="19.5" customHeight="1">
      <c r="A60" s="4" t="s">
        <v>160</v>
      </c>
      <c r="B60" s="7" t="s">
        <v>68</v>
      </c>
      <c r="C60" s="8" t="s">
        <v>6</v>
      </c>
      <c r="D60" s="5">
        <v>1</v>
      </c>
    </row>
    <row r="61" spans="1:4" s="6" customFormat="1" ht="19.5" customHeight="1">
      <c r="A61" s="95" t="s">
        <v>69</v>
      </c>
      <c r="B61" s="95"/>
      <c r="C61" s="95"/>
      <c r="D61" s="95"/>
    </row>
    <row r="62" spans="1:4" s="6" customFormat="1" ht="19.5" customHeight="1">
      <c r="A62" s="4" t="s">
        <v>161</v>
      </c>
      <c r="B62" s="3" t="s">
        <v>70</v>
      </c>
      <c r="C62" s="5" t="s">
        <v>5</v>
      </c>
      <c r="D62" s="5" t="s">
        <v>227</v>
      </c>
    </row>
    <row r="63" spans="1:4" s="6" customFormat="1" ht="19.5" customHeight="1">
      <c r="A63" s="95" t="s">
        <v>71</v>
      </c>
      <c r="B63" s="95"/>
      <c r="C63" s="95"/>
      <c r="D63" s="95"/>
    </row>
    <row r="64" spans="1:4" s="6" customFormat="1" ht="19.5" customHeight="1">
      <c r="A64" s="4" t="s">
        <v>162</v>
      </c>
      <c r="B64" s="7" t="s">
        <v>72</v>
      </c>
      <c r="C64" s="5" t="s">
        <v>5</v>
      </c>
      <c r="D64" s="5" t="s">
        <v>227</v>
      </c>
    </row>
    <row r="65" spans="1:4" s="6" customFormat="1" ht="19.5" customHeight="1">
      <c r="A65" s="95" t="s">
        <v>73</v>
      </c>
      <c r="B65" s="95"/>
      <c r="C65" s="95"/>
      <c r="D65" s="95"/>
    </row>
    <row r="66" spans="1:4" s="6" customFormat="1" ht="19.5" customHeight="1">
      <c r="A66" s="4" t="s">
        <v>163</v>
      </c>
      <c r="B66" s="7" t="s">
        <v>74</v>
      </c>
      <c r="C66" s="5" t="s">
        <v>5</v>
      </c>
      <c r="D66" s="5" t="s">
        <v>227</v>
      </c>
    </row>
    <row r="67" spans="1:4" s="6" customFormat="1" ht="19.5" customHeight="1">
      <c r="A67" s="92" t="s">
        <v>75</v>
      </c>
      <c r="B67" s="92"/>
      <c r="C67" s="92"/>
      <c r="D67" s="92"/>
    </row>
    <row r="68" spans="1:4" s="6" customFormat="1" ht="19.5" customHeight="1">
      <c r="A68" s="4" t="s">
        <v>167</v>
      </c>
      <c r="B68" s="7" t="s">
        <v>76</v>
      </c>
      <c r="C68" s="5" t="s">
        <v>5</v>
      </c>
      <c r="D68" s="5" t="s">
        <v>227</v>
      </c>
    </row>
    <row r="69" spans="1:4" s="6" customFormat="1" ht="19.5" customHeight="1">
      <c r="A69" s="4" t="s">
        <v>168</v>
      </c>
      <c r="B69" s="7" t="s">
        <v>77</v>
      </c>
      <c r="C69" s="5" t="s">
        <v>33</v>
      </c>
      <c r="D69" s="5"/>
    </row>
    <row r="70" spans="1:4" s="6" customFormat="1" ht="19.5" customHeight="1">
      <c r="A70" s="95" t="s">
        <v>78</v>
      </c>
      <c r="B70" s="95"/>
      <c r="C70" s="95"/>
      <c r="D70" s="95"/>
    </row>
    <row r="71" spans="1:4" s="6" customFormat="1" ht="19.5" customHeight="1">
      <c r="A71" s="4" t="s">
        <v>169</v>
      </c>
      <c r="B71" s="7" t="s">
        <v>79</v>
      </c>
      <c r="C71" s="5" t="s">
        <v>5</v>
      </c>
      <c r="D71" s="5" t="s">
        <v>212</v>
      </c>
    </row>
    <row r="72" spans="1:4" s="6" customFormat="1" ht="19.5" customHeight="1">
      <c r="A72" s="95" t="s">
        <v>80</v>
      </c>
      <c r="B72" s="95"/>
      <c r="C72" s="95"/>
      <c r="D72" s="95"/>
    </row>
    <row r="73" spans="1:4" s="6" customFormat="1" ht="19.5" customHeight="1">
      <c r="A73" s="4" t="s">
        <v>170</v>
      </c>
      <c r="B73" s="3" t="s">
        <v>81</v>
      </c>
      <c r="C73" s="5" t="s">
        <v>5</v>
      </c>
      <c r="D73" s="7" t="s">
        <v>213</v>
      </c>
    </row>
    <row r="74" spans="1:4" s="6" customFormat="1" ht="19.5" customHeight="1">
      <c r="A74" s="95" t="s">
        <v>82</v>
      </c>
      <c r="B74" s="95"/>
      <c r="C74" s="95"/>
      <c r="D74" s="95"/>
    </row>
    <row r="75" spans="1:4" s="6" customFormat="1" ht="19.5" customHeight="1">
      <c r="A75" s="4" t="s">
        <v>171</v>
      </c>
      <c r="B75" s="3" t="s">
        <v>83</v>
      </c>
      <c r="C75" s="5" t="s">
        <v>5</v>
      </c>
      <c r="D75" s="5" t="s">
        <v>228</v>
      </c>
    </row>
    <row r="76" spans="1:4" s="6" customFormat="1" ht="19.5" customHeight="1">
      <c r="A76" s="95" t="s">
        <v>84</v>
      </c>
      <c r="B76" s="95"/>
      <c r="C76" s="95"/>
      <c r="D76" s="95"/>
    </row>
    <row r="77" spans="1:4" s="6" customFormat="1" ht="19.5" customHeight="1">
      <c r="A77" s="4" t="s">
        <v>172</v>
      </c>
      <c r="B77" s="3" t="s">
        <v>85</v>
      </c>
      <c r="C77" s="5" t="s">
        <v>5</v>
      </c>
      <c r="D77" s="8" t="s">
        <v>214</v>
      </c>
    </row>
    <row r="78" spans="1:4" s="6" customFormat="1" ht="19.5" customHeight="1">
      <c r="A78" s="92" t="s">
        <v>90</v>
      </c>
      <c r="B78" s="92"/>
      <c r="C78" s="92"/>
      <c r="D78" s="92"/>
    </row>
    <row r="79" spans="1:4" s="6" customFormat="1" ht="19.5" customHeight="1">
      <c r="A79" s="4" t="s">
        <v>173</v>
      </c>
      <c r="B79" s="3" t="s">
        <v>86</v>
      </c>
      <c r="C79" s="5" t="s">
        <v>5</v>
      </c>
      <c r="D79" s="8"/>
    </row>
    <row r="80" s="6" customFormat="1" ht="39.75" customHeight="1"/>
  </sheetData>
  <sheetProtection/>
  <mergeCells count="20">
    <mergeCell ref="A78:D78"/>
    <mergeCell ref="A20:D20"/>
    <mergeCell ref="A27:D27"/>
    <mergeCell ref="A58:D58"/>
    <mergeCell ref="A61:D61"/>
    <mergeCell ref="A63:D63"/>
    <mergeCell ref="A65:D65"/>
    <mergeCell ref="A67:D67"/>
    <mergeCell ref="A70:D70"/>
    <mergeCell ref="A72:D72"/>
    <mergeCell ref="A74:D74"/>
    <mergeCell ref="A76:D76"/>
    <mergeCell ref="A17:D17"/>
    <mergeCell ref="A7:D7"/>
    <mergeCell ref="A15:D15"/>
    <mergeCell ref="A1:D1"/>
    <mergeCell ref="A5:D5"/>
    <mergeCell ref="A10:D10"/>
    <mergeCell ref="A12:D12"/>
    <mergeCell ref="B2:D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79">
      <selection activeCell="D31" sqref="D31:E31"/>
    </sheetView>
  </sheetViews>
  <sheetFormatPr defaultColWidth="9.140625" defaultRowHeight="15"/>
  <cols>
    <col min="1" max="1" width="7.28125" style="1" bestFit="1" customWidth="1"/>
    <col min="2" max="2" width="48.140625" style="36" customWidth="1"/>
    <col min="3" max="3" width="9.00390625" style="36" bestFit="1" customWidth="1"/>
    <col min="4" max="4" width="21.140625" style="40" customWidth="1"/>
    <col min="5" max="5" width="20.57421875" style="40" customWidth="1"/>
    <col min="6" max="6" width="11.7109375" style="28" customWidth="1"/>
    <col min="7" max="7" width="36.57421875" style="37" customWidth="1"/>
    <col min="8" max="16384" width="9.140625" style="1" customWidth="1"/>
  </cols>
  <sheetData>
    <row r="1" spans="2:7" s="23" customFormat="1" ht="64.5" customHeight="1">
      <c r="B1" s="102" t="s">
        <v>283</v>
      </c>
      <c r="C1" s="102"/>
      <c r="D1" s="102"/>
      <c r="E1" s="57"/>
      <c r="F1" s="25"/>
      <c r="G1" s="26"/>
    </row>
    <row r="2" spans="2:7" s="23" customFormat="1" ht="24.75" customHeight="1">
      <c r="B2" s="27" t="str">
        <f>'[1]2.1'!B3</f>
        <v>по адресу: Московская обл., г. Щелково,  ул.  Пролетарский,   д. 7.</v>
      </c>
      <c r="C2" s="28"/>
      <c r="D2" s="40"/>
      <c r="E2" s="40"/>
      <c r="F2" s="28"/>
      <c r="G2" s="26"/>
    </row>
    <row r="3" spans="1:7" s="6" customFormat="1" ht="61.5" customHeight="1">
      <c r="A3" s="24" t="s">
        <v>0</v>
      </c>
      <c r="B3" s="29" t="s">
        <v>1</v>
      </c>
      <c r="C3" s="29" t="s">
        <v>2</v>
      </c>
      <c r="D3" s="44" t="s">
        <v>285</v>
      </c>
      <c r="E3" s="44" t="s">
        <v>284</v>
      </c>
      <c r="F3" s="29" t="s">
        <v>286</v>
      </c>
      <c r="G3" s="30" t="s">
        <v>287</v>
      </c>
    </row>
    <row r="4" spans="1:7" s="6" customFormat="1" ht="19.5" customHeight="1">
      <c r="A4" s="21">
        <v>1</v>
      </c>
      <c r="B4" s="31" t="s">
        <v>4</v>
      </c>
      <c r="C4" s="22" t="s">
        <v>5</v>
      </c>
      <c r="D4" s="98" t="str">
        <f>'[1]2.1'!D6</f>
        <v>27.03.2018 г.</v>
      </c>
      <c r="E4" s="99"/>
      <c r="F4" s="32"/>
      <c r="G4" s="33"/>
    </row>
    <row r="5" spans="1:7" s="6" customFormat="1" ht="19.5" customHeight="1">
      <c r="A5" s="21">
        <v>2</v>
      </c>
      <c r="B5" s="34" t="s">
        <v>91</v>
      </c>
      <c r="C5" s="22" t="s">
        <v>5</v>
      </c>
      <c r="D5" s="100" t="s">
        <v>241</v>
      </c>
      <c r="E5" s="101"/>
      <c r="F5" s="32"/>
      <c r="G5" s="33"/>
    </row>
    <row r="6" spans="1:7" s="6" customFormat="1" ht="19.5" customHeight="1">
      <c r="A6" s="21">
        <v>3</v>
      </c>
      <c r="B6" s="34" t="s">
        <v>63</v>
      </c>
      <c r="C6" s="22" t="s">
        <v>5</v>
      </c>
      <c r="D6" s="98" t="s">
        <v>288</v>
      </c>
      <c r="E6" s="99"/>
      <c r="F6" s="32"/>
      <c r="G6" s="33"/>
    </row>
    <row r="7" spans="1:7" s="6" customFormat="1" ht="19.5" customHeight="1">
      <c r="A7" s="21">
        <v>4</v>
      </c>
      <c r="B7" s="34" t="s">
        <v>92</v>
      </c>
      <c r="C7" s="22" t="s">
        <v>289</v>
      </c>
      <c r="D7" s="45">
        <v>4.26</v>
      </c>
      <c r="E7" s="45">
        <v>4.65</v>
      </c>
      <c r="F7" s="32">
        <v>5146</v>
      </c>
      <c r="G7" s="33">
        <f>(D7*6+E7*6)*F7</f>
        <v>275105.16000000003</v>
      </c>
    </row>
    <row r="8" spans="1:7" s="6" customFormat="1" ht="108.75" customHeight="1">
      <c r="A8" s="21">
        <v>5</v>
      </c>
      <c r="B8" s="34" t="s">
        <v>176</v>
      </c>
      <c r="C8" s="22" t="s">
        <v>5</v>
      </c>
      <c r="D8" s="98" t="s">
        <v>290</v>
      </c>
      <c r="E8" s="99"/>
      <c r="F8" s="32"/>
      <c r="G8" s="33"/>
    </row>
    <row r="9" spans="1:7" s="6" customFormat="1" ht="19.5" customHeight="1">
      <c r="A9" s="21">
        <v>6</v>
      </c>
      <c r="B9" s="34" t="s">
        <v>177</v>
      </c>
      <c r="C9" s="22" t="s">
        <v>5</v>
      </c>
      <c r="D9" s="98" t="s">
        <v>242</v>
      </c>
      <c r="E9" s="99"/>
      <c r="F9" s="32"/>
      <c r="G9" s="33"/>
    </row>
    <row r="10" spans="1:7" s="6" customFormat="1" ht="31.5" customHeight="1">
      <c r="A10" s="21">
        <v>7</v>
      </c>
      <c r="B10" s="34" t="s">
        <v>93</v>
      </c>
      <c r="C10" s="22" t="s">
        <v>5</v>
      </c>
      <c r="D10" s="98" t="s">
        <v>243</v>
      </c>
      <c r="E10" s="99"/>
      <c r="F10" s="32"/>
      <c r="G10" s="33"/>
    </row>
    <row r="11" spans="1:7" s="6" customFormat="1" ht="15.75">
      <c r="A11" s="21">
        <v>8</v>
      </c>
      <c r="B11" s="34"/>
      <c r="C11" s="22"/>
      <c r="D11" s="45"/>
      <c r="E11" s="45"/>
      <c r="F11" s="32"/>
      <c r="G11" s="33"/>
    </row>
    <row r="12" spans="1:7" s="6" customFormat="1" ht="15.75">
      <c r="A12" s="21">
        <v>9</v>
      </c>
      <c r="B12" s="34" t="s">
        <v>91</v>
      </c>
      <c r="C12" s="22" t="s">
        <v>5</v>
      </c>
      <c r="D12" s="100" t="s">
        <v>244</v>
      </c>
      <c r="E12" s="101"/>
      <c r="F12" s="32"/>
      <c r="G12" s="33"/>
    </row>
    <row r="13" spans="1:7" s="6" customFormat="1" ht="31.5" customHeight="1">
      <c r="A13" s="21">
        <v>10</v>
      </c>
      <c r="B13" s="34" t="s">
        <v>63</v>
      </c>
      <c r="C13" s="22" t="s">
        <v>5</v>
      </c>
      <c r="D13" s="98" t="s">
        <v>288</v>
      </c>
      <c r="E13" s="99"/>
      <c r="F13" s="32"/>
      <c r="G13" s="33"/>
    </row>
    <row r="14" spans="1:7" ht="15.75">
      <c r="A14" s="21">
        <v>11</v>
      </c>
      <c r="B14" s="34" t="s">
        <v>92</v>
      </c>
      <c r="C14" s="22" t="s">
        <v>18</v>
      </c>
      <c r="D14" s="45">
        <v>6.23</v>
      </c>
      <c r="E14" s="45">
        <v>6.6</v>
      </c>
      <c r="F14" s="32">
        <v>5146</v>
      </c>
      <c r="G14" s="33">
        <f>(D14*6+E14*6)*F14</f>
        <v>396139.07999999996</v>
      </c>
    </row>
    <row r="15" spans="1:7" ht="105" customHeight="1">
      <c r="A15" s="21">
        <v>12</v>
      </c>
      <c r="B15" s="34" t="s">
        <v>176</v>
      </c>
      <c r="C15" s="22" t="s">
        <v>5</v>
      </c>
      <c r="D15" s="98" t="s">
        <v>290</v>
      </c>
      <c r="E15" s="99"/>
      <c r="F15" s="32"/>
      <c r="G15" s="35"/>
    </row>
    <row r="16" spans="1:7" ht="47.25" customHeight="1">
      <c r="A16" s="21">
        <v>13</v>
      </c>
      <c r="B16" s="34" t="s">
        <v>177</v>
      </c>
      <c r="C16" s="22" t="s">
        <v>5</v>
      </c>
      <c r="D16" s="98" t="s">
        <v>245</v>
      </c>
      <c r="E16" s="99"/>
      <c r="F16" s="32"/>
      <c r="G16" s="35"/>
    </row>
    <row r="17" spans="1:7" ht="15.75">
      <c r="A17" s="21">
        <v>14</v>
      </c>
      <c r="B17" s="34" t="s">
        <v>93</v>
      </c>
      <c r="C17" s="22" t="s">
        <v>5</v>
      </c>
      <c r="D17" s="98" t="s">
        <v>246</v>
      </c>
      <c r="E17" s="99"/>
      <c r="F17" s="32"/>
      <c r="G17" s="35"/>
    </row>
    <row r="18" spans="1:7" ht="15.75">
      <c r="A18" s="21">
        <v>15</v>
      </c>
      <c r="B18" s="34"/>
      <c r="C18" s="22"/>
      <c r="D18" s="45"/>
      <c r="E18" s="45"/>
      <c r="F18" s="32"/>
      <c r="G18" s="35"/>
    </row>
    <row r="19" spans="1:7" ht="31.5" customHeight="1">
      <c r="A19" s="21">
        <v>16</v>
      </c>
      <c r="B19" s="34" t="s">
        <v>91</v>
      </c>
      <c r="C19" s="22" t="s">
        <v>5</v>
      </c>
      <c r="D19" s="100" t="s">
        <v>247</v>
      </c>
      <c r="E19" s="101"/>
      <c r="F19" s="32"/>
      <c r="G19" s="35"/>
    </row>
    <row r="20" spans="1:7" ht="15.75">
      <c r="A20" s="21">
        <v>17</v>
      </c>
      <c r="B20" s="34" t="s">
        <v>63</v>
      </c>
      <c r="C20" s="22" t="s">
        <v>5</v>
      </c>
      <c r="D20" s="98" t="s">
        <v>288</v>
      </c>
      <c r="E20" s="99"/>
      <c r="F20" s="32"/>
      <c r="G20" s="35"/>
    </row>
    <row r="21" spans="1:7" ht="15.75">
      <c r="A21" s="21">
        <v>18</v>
      </c>
      <c r="B21" s="34" t="s">
        <v>92</v>
      </c>
      <c r="C21" s="22" t="s">
        <v>18</v>
      </c>
      <c r="D21" s="45">
        <v>5.28</v>
      </c>
      <c r="E21" s="45">
        <v>5</v>
      </c>
      <c r="F21" s="22">
        <v>5146</v>
      </c>
      <c r="G21" s="33">
        <f>(D21*6+E21*6)*F21</f>
        <v>317405.27999999997</v>
      </c>
    </row>
    <row r="22" spans="1:7" ht="107.25" customHeight="1">
      <c r="A22" s="21">
        <v>19</v>
      </c>
      <c r="B22" s="34" t="s">
        <v>176</v>
      </c>
      <c r="C22" s="22" t="s">
        <v>5</v>
      </c>
      <c r="D22" s="98" t="s">
        <v>290</v>
      </c>
      <c r="E22" s="99"/>
      <c r="F22" s="32"/>
      <c r="G22" s="35"/>
    </row>
    <row r="23" spans="1:7" ht="15.75">
      <c r="A23" s="21">
        <v>20</v>
      </c>
      <c r="B23" s="34" t="s">
        <v>177</v>
      </c>
      <c r="C23" s="22" t="s">
        <v>5</v>
      </c>
      <c r="D23" s="98" t="s">
        <v>242</v>
      </c>
      <c r="E23" s="99"/>
      <c r="F23" s="32"/>
      <c r="G23" s="35"/>
    </row>
    <row r="24" spans="1:7" ht="31.5" customHeight="1">
      <c r="A24" s="21">
        <v>21</v>
      </c>
      <c r="B24" s="34" t="s">
        <v>93</v>
      </c>
      <c r="C24" s="22" t="s">
        <v>5</v>
      </c>
      <c r="D24" s="98" t="s">
        <v>308</v>
      </c>
      <c r="E24" s="99"/>
      <c r="F24" s="32"/>
      <c r="G24" s="35"/>
    </row>
    <row r="25" spans="1:7" ht="15.75">
      <c r="A25" s="21">
        <v>22</v>
      </c>
      <c r="B25" s="34"/>
      <c r="C25" s="22"/>
      <c r="D25" s="45"/>
      <c r="E25" s="45"/>
      <c r="F25" s="32"/>
      <c r="G25" s="35"/>
    </row>
    <row r="26" spans="1:7" ht="31.5" customHeight="1">
      <c r="A26" s="21">
        <v>23</v>
      </c>
      <c r="B26" s="34" t="s">
        <v>91</v>
      </c>
      <c r="C26" s="22" t="s">
        <v>5</v>
      </c>
      <c r="D26" s="100" t="s">
        <v>248</v>
      </c>
      <c r="E26" s="101"/>
      <c r="F26" s="32"/>
      <c r="G26" s="35"/>
    </row>
    <row r="27" spans="1:7" ht="15.75">
      <c r="A27" s="21">
        <v>24</v>
      </c>
      <c r="B27" s="34" t="s">
        <v>63</v>
      </c>
      <c r="C27" s="22" t="s">
        <v>5</v>
      </c>
      <c r="D27" s="98" t="s">
        <v>288</v>
      </c>
      <c r="E27" s="99"/>
      <c r="F27" s="32"/>
      <c r="G27" s="35"/>
    </row>
    <row r="28" spans="1:7" ht="15.75">
      <c r="A28" s="21">
        <v>25</v>
      </c>
      <c r="B28" s="34" t="s">
        <v>92</v>
      </c>
      <c r="C28" s="22" t="s">
        <v>18</v>
      </c>
      <c r="D28" s="45">
        <v>1.49</v>
      </c>
      <c r="E28" s="45">
        <v>1.49</v>
      </c>
      <c r="F28" s="32">
        <v>5146</v>
      </c>
      <c r="G28" s="33">
        <f>(D28*6+E28*6)*F28</f>
        <v>92010.48</v>
      </c>
    </row>
    <row r="29" spans="1:7" ht="105.75" customHeight="1">
      <c r="A29" s="21">
        <v>26</v>
      </c>
      <c r="B29" s="34" t="s">
        <v>176</v>
      </c>
      <c r="C29" s="22" t="s">
        <v>5</v>
      </c>
      <c r="D29" s="98" t="s">
        <v>290</v>
      </c>
      <c r="E29" s="99"/>
      <c r="F29" s="32"/>
      <c r="G29" s="35"/>
    </row>
    <row r="30" spans="1:7" ht="15.75">
      <c r="A30" s="21">
        <v>27</v>
      </c>
      <c r="B30" s="34" t="s">
        <v>177</v>
      </c>
      <c r="C30" s="22" t="s">
        <v>5</v>
      </c>
      <c r="D30" s="98" t="s">
        <v>242</v>
      </c>
      <c r="E30" s="99"/>
      <c r="F30" s="32"/>
      <c r="G30" s="35"/>
    </row>
    <row r="31" spans="1:7" ht="15.75">
      <c r="A31" s="21">
        <v>28</v>
      </c>
      <c r="B31" s="34" t="s">
        <v>93</v>
      </c>
      <c r="C31" s="22" t="s">
        <v>5</v>
      </c>
      <c r="D31" s="98" t="s">
        <v>246</v>
      </c>
      <c r="E31" s="99"/>
      <c r="F31" s="32"/>
      <c r="G31" s="35"/>
    </row>
    <row r="32" spans="1:7" ht="15.75">
      <c r="A32" s="21">
        <v>29</v>
      </c>
      <c r="B32" s="34"/>
      <c r="C32" s="22"/>
      <c r="D32" s="45"/>
      <c r="E32" s="45"/>
      <c r="F32" s="32"/>
      <c r="G32" s="35"/>
    </row>
    <row r="33" spans="1:7" ht="47.25" customHeight="1">
      <c r="A33" s="21">
        <v>30</v>
      </c>
      <c r="B33" s="34" t="s">
        <v>91</v>
      </c>
      <c r="C33" s="22" t="s">
        <v>5</v>
      </c>
      <c r="D33" s="100" t="s">
        <v>249</v>
      </c>
      <c r="E33" s="101"/>
      <c r="F33" s="32"/>
      <c r="G33" s="35"/>
    </row>
    <row r="34" spans="1:7" ht="15.75">
      <c r="A34" s="21">
        <v>31</v>
      </c>
      <c r="B34" s="34" t="s">
        <v>63</v>
      </c>
      <c r="C34" s="22" t="s">
        <v>5</v>
      </c>
      <c r="D34" s="98" t="s">
        <v>288</v>
      </c>
      <c r="E34" s="99"/>
      <c r="F34" s="32"/>
      <c r="G34" s="35"/>
    </row>
    <row r="35" spans="1:7" ht="15.75">
      <c r="A35" s="21">
        <v>32</v>
      </c>
      <c r="B35" s="34" t="s">
        <v>92</v>
      </c>
      <c r="C35" s="22" t="s">
        <v>18</v>
      </c>
      <c r="D35" s="45">
        <v>2.21</v>
      </c>
      <c r="E35" s="45">
        <v>2.75</v>
      </c>
      <c r="F35" s="32">
        <v>5146</v>
      </c>
      <c r="G35" s="33">
        <f>(D35*6+E35*6)*F35</f>
        <v>153144.96</v>
      </c>
    </row>
    <row r="36" spans="1:7" ht="111.75" customHeight="1">
      <c r="A36" s="21">
        <v>33</v>
      </c>
      <c r="B36" s="34" t="s">
        <v>176</v>
      </c>
      <c r="C36" s="22" t="s">
        <v>5</v>
      </c>
      <c r="D36" s="98" t="s">
        <v>290</v>
      </c>
      <c r="E36" s="99"/>
      <c r="F36" s="32"/>
      <c r="G36" s="35"/>
    </row>
    <row r="37" spans="1:7" ht="31.5" customHeight="1">
      <c r="A37" s="21">
        <v>34</v>
      </c>
      <c r="B37" s="34" t="s">
        <v>177</v>
      </c>
      <c r="C37" s="22" t="s">
        <v>5</v>
      </c>
      <c r="D37" s="98" t="s">
        <v>250</v>
      </c>
      <c r="E37" s="99"/>
      <c r="F37" s="32"/>
      <c r="G37" s="35"/>
    </row>
    <row r="38" spans="1:7" ht="15.75">
      <c r="A38" s="21">
        <v>35</v>
      </c>
      <c r="B38" s="34" t="s">
        <v>93</v>
      </c>
      <c r="C38" s="22" t="s">
        <v>5</v>
      </c>
      <c r="D38" s="98" t="s">
        <v>246</v>
      </c>
      <c r="E38" s="99"/>
      <c r="F38" s="32"/>
      <c r="G38" s="35"/>
    </row>
    <row r="39" spans="1:7" ht="15.75">
      <c r="A39" s="21">
        <v>36</v>
      </c>
      <c r="B39" s="34"/>
      <c r="C39" s="22"/>
      <c r="D39" s="45"/>
      <c r="E39" s="45"/>
      <c r="F39" s="32"/>
      <c r="G39" s="35"/>
    </row>
    <row r="40" spans="1:7" ht="47.25" customHeight="1">
      <c r="A40" s="21">
        <v>37</v>
      </c>
      <c r="B40" s="34" t="s">
        <v>91</v>
      </c>
      <c r="C40" s="22" t="s">
        <v>5</v>
      </c>
      <c r="D40" s="100" t="s">
        <v>251</v>
      </c>
      <c r="E40" s="101"/>
      <c r="F40" s="32"/>
      <c r="G40" s="35"/>
    </row>
    <row r="41" spans="1:7" ht="15.75">
      <c r="A41" s="21">
        <v>38</v>
      </c>
      <c r="B41" s="34" t="s">
        <v>63</v>
      </c>
      <c r="C41" s="22" t="s">
        <v>5</v>
      </c>
      <c r="D41" s="98" t="s">
        <v>288</v>
      </c>
      <c r="E41" s="99"/>
      <c r="F41" s="32"/>
      <c r="G41" s="35"/>
    </row>
    <row r="42" spans="1:7" ht="15.75">
      <c r="A42" s="21">
        <v>39</v>
      </c>
      <c r="B42" s="34" t="s">
        <v>92</v>
      </c>
      <c r="C42" s="22" t="s">
        <v>18</v>
      </c>
      <c r="D42" s="45">
        <v>1.78</v>
      </c>
      <c r="E42" s="45">
        <v>1.8</v>
      </c>
      <c r="F42" s="32">
        <v>5146</v>
      </c>
      <c r="G42" s="33">
        <f>(D42*6+E42*6)*F42</f>
        <v>110536.08</v>
      </c>
    </row>
    <row r="43" spans="1:7" ht="109.5" customHeight="1">
      <c r="A43" s="21">
        <v>40</v>
      </c>
      <c r="B43" s="34" t="s">
        <v>176</v>
      </c>
      <c r="C43" s="22" t="s">
        <v>5</v>
      </c>
      <c r="D43" s="98" t="s">
        <v>290</v>
      </c>
      <c r="E43" s="99"/>
      <c r="F43" s="32"/>
      <c r="G43" s="35"/>
    </row>
    <row r="44" spans="1:7" ht="31.5" customHeight="1">
      <c r="A44" s="21">
        <v>41</v>
      </c>
      <c r="B44" s="34" t="s">
        <v>177</v>
      </c>
      <c r="C44" s="22" t="s">
        <v>5</v>
      </c>
      <c r="D44" s="98" t="s">
        <v>250</v>
      </c>
      <c r="E44" s="99"/>
      <c r="F44" s="32"/>
      <c r="G44" s="35"/>
    </row>
    <row r="45" spans="1:7" ht="15.75">
      <c r="A45" s="21">
        <v>42</v>
      </c>
      <c r="B45" s="34" t="s">
        <v>93</v>
      </c>
      <c r="C45" s="22" t="s">
        <v>5</v>
      </c>
      <c r="D45" s="98" t="s">
        <v>246</v>
      </c>
      <c r="E45" s="99"/>
      <c r="F45" s="32"/>
      <c r="G45" s="35"/>
    </row>
    <row r="46" spans="1:7" ht="15.75">
      <c r="A46" s="21">
        <v>43</v>
      </c>
      <c r="B46" s="34"/>
      <c r="C46" s="22"/>
      <c r="D46" s="45"/>
      <c r="E46" s="45"/>
      <c r="F46" s="32"/>
      <c r="G46" s="35"/>
    </row>
    <row r="47" spans="1:7" ht="93" customHeight="1">
      <c r="A47" s="21">
        <v>44</v>
      </c>
      <c r="B47" s="34" t="s">
        <v>91</v>
      </c>
      <c r="C47" s="22" t="s">
        <v>5</v>
      </c>
      <c r="D47" s="100" t="s">
        <v>252</v>
      </c>
      <c r="E47" s="101"/>
      <c r="F47" s="32"/>
      <c r="G47" s="35"/>
    </row>
    <row r="48" spans="1:7" ht="15.75">
      <c r="A48" s="21">
        <v>45</v>
      </c>
      <c r="B48" s="34" t="s">
        <v>63</v>
      </c>
      <c r="C48" s="22" t="s">
        <v>5</v>
      </c>
      <c r="D48" s="98" t="s">
        <v>288</v>
      </c>
      <c r="E48" s="99"/>
      <c r="F48" s="32"/>
      <c r="G48" s="35"/>
    </row>
    <row r="49" spans="1:7" ht="15.75">
      <c r="A49" s="21">
        <v>46</v>
      </c>
      <c r="B49" s="34" t="s">
        <v>92</v>
      </c>
      <c r="C49" s="22" t="s">
        <v>18</v>
      </c>
      <c r="D49" s="45">
        <v>4.53</v>
      </c>
      <c r="E49" s="45">
        <v>4.53</v>
      </c>
      <c r="F49" s="32">
        <v>5146</v>
      </c>
      <c r="G49" s="33">
        <f>(D49*6+E49*6)*F49</f>
        <v>279736.56</v>
      </c>
    </row>
    <row r="50" spans="1:7" ht="103.5" customHeight="1">
      <c r="A50" s="21">
        <v>47</v>
      </c>
      <c r="B50" s="34" t="s">
        <v>176</v>
      </c>
      <c r="C50" s="22" t="s">
        <v>5</v>
      </c>
      <c r="D50" s="98" t="s">
        <v>290</v>
      </c>
      <c r="E50" s="99"/>
      <c r="F50" s="32"/>
      <c r="G50" s="35"/>
    </row>
    <row r="51" spans="1:7" ht="31.5" customHeight="1">
      <c r="A51" s="21">
        <v>48</v>
      </c>
      <c r="B51" s="34" t="s">
        <v>177</v>
      </c>
      <c r="C51" s="22" t="s">
        <v>5</v>
      </c>
      <c r="D51" s="98" t="s">
        <v>250</v>
      </c>
      <c r="E51" s="99"/>
      <c r="F51" s="32"/>
      <c r="G51" s="35"/>
    </row>
    <row r="52" spans="1:7" ht="15.75">
      <c r="A52" s="21">
        <v>49</v>
      </c>
      <c r="B52" s="34" t="s">
        <v>93</v>
      </c>
      <c r="C52" s="22" t="s">
        <v>5</v>
      </c>
      <c r="D52" s="98" t="s">
        <v>246</v>
      </c>
      <c r="E52" s="99"/>
      <c r="F52" s="32"/>
      <c r="G52" s="35"/>
    </row>
    <row r="53" spans="1:7" ht="15.75">
      <c r="A53" s="21">
        <v>50</v>
      </c>
      <c r="B53" s="34"/>
      <c r="C53" s="22"/>
      <c r="D53" s="45"/>
      <c r="E53" s="45"/>
      <c r="F53" s="32"/>
      <c r="G53" s="35"/>
    </row>
    <row r="54" spans="1:7" ht="15.75">
      <c r="A54" s="21">
        <v>51</v>
      </c>
      <c r="B54" s="34" t="s">
        <v>91</v>
      </c>
      <c r="C54" s="22" t="s">
        <v>5</v>
      </c>
      <c r="D54" s="100" t="s">
        <v>253</v>
      </c>
      <c r="E54" s="101"/>
      <c r="F54" s="32"/>
      <c r="G54" s="35"/>
    </row>
    <row r="55" spans="1:7" ht="15.75">
      <c r="A55" s="21">
        <v>52</v>
      </c>
      <c r="B55" s="34" t="s">
        <v>63</v>
      </c>
      <c r="C55" s="22" t="s">
        <v>5</v>
      </c>
      <c r="D55" s="98" t="s">
        <v>288</v>
      </c>
      <c r="E55" s="99"/>
      <c r="F55" s="32"/>
      <c r="G55" s="35"/>
    </row>
    <row r="56" spans="1:7" ht="15.75">
      <c r="A56" s="21">
        <v>53</v>
      </c>
      <c r="B56" s="34" t="s">
        <v>92</v>
      </c>
      <c r="C56" s="22" t="s">
        <v>18</v>
      </c>
      <c r="D56" s="45">
        <v>0.06</v>
      </c>
      <c r="E56" s="45">
        <v>0.06</v>
      </c>
      <c r="F56" s="32">
        <v>5146</v>
      </c>
      <c r="G56" s="33">
        <f>(D56*6+E56*6)*F56</f>
        <v>3705.12</v>
      </c>
    </row>
    <row r="57" spans="1:7" ht="104.25" customHeight="1">
      <c r="A57" s="21">
        <v>54</v>
      </c>
      <c r="B57" s="34" t="s">
        <v>176</v>
      </c>
      <c r="C57" s="22" t="s">
        <v>5</v>
      </c>
      <c r="D57" s="98" t="s">
        <v>290</v>
      </c>
      <c r="E57" s="99"/>
      <c r="F57" s="32"/>
      <c r="G57" s="35"/>
    </row>
    <row r="58" spans="1:7" ht="15.75">
      <c r="A58" s="21">
        <v>55</v>
      </c>
      <c r="B58" s="34" t="s">
        <v>177</v>
      </c>
      <c r="C58" s="22" t="s">
        <v>5</v>
      </c>
      <c r="D58" s="98" t="s">
        <v>254</v>
      </c>
      <c r="E58" s="99"/>
      <c r="F58" s="32"/>
      <c r="G58" s="35"/>
    </row>
    <row r="59" spans="1:7" ht="45" customHeight="1">
      <c r="A59" s="21">
        <v>56</v>
      </c>
      <c r="B59" s="34" t="s">
        <v>93</v>
      </c>
      <c r="C59" s="22" t="s">
        <v>5</v>
      </c>
      <c r="D59" s="98" t="s">
        <v>291</v>
      </c>
      <c r="E59" s="99"/>
      <c r="F59" s="32"/>
      <c r="G59" s="35"/>
    </row>
    <row r="60" spans="1:7" ht="45" customHeight="1">
      <c r="A60" s="21">
        <v>57</v>
      </c>
      <c r="B60" s="34"/>
      <c r="C60" s="22"/>
      <c r="D60" s="45"/>
      <c r="E60" s="45"/>
      <c r="F60" s="32"/>
      <c r="G60" s="35"/>
    </row>
    <row r="61" spans="1:7" ht="47.25" customHeight="1">
      <c r="A61" s="21">
        <v>58</v>
      </c>
      <c r="B61" s="34" t="s">
        <v>91</v>
      </c>
      <c r="C61" s="22" t="s">
        <v>5</v>
      </c>
      <c r="D61" s="100" t="s">
        <v>255</v>
      </c>
      <c r="E61" s="101"/>
      <c r="F61" s="32"/>
      <c r="G61" s="35"/>
    </row>
    <row r="62" spans="1:7" ht="15.75">
      <c r="A62" s="21">
        <v>59</v>
      </c>
      <c r="B62" s="34" t="s">
        <v>63</v>
      </c>
      <c r="C62" s="22" t="s">
        <v>5</v>
      </c>
      <c r="D62" s="98" t="s">
        <v>288</v>
      </c>
      <c r="E62" s="99"/>
      <c r="F62" s="32"/>
      <c r="G62" s="35"/>
    </row>
    <row r="63" spans="1:7" ht="15.75">
      <c r="A63" s="21">
        <v>60</v>
      </c>
      <c r="B63" s="34" t="s">
        <v>92</v>
      </c>
      <c r="C63" s="22" t="s">
        <v>18</v>
      </c>
      <c r="D63" s="45">
        <v>0.14</v>
      </c>
      <c r="E63" s="45">
        <v>0.14</v>
      </c>
      <c r="F63" s="32">
        <v>5146</v>
      </c>
      <c r="G63" s="33">
        <f>(D63*6+E63*6)*F63</f>
        <v>8645.28</v>
      </c>
    </row>
    <row r="64" spans="1:7" ht="114" customHeight="1">
      <c r="A64" s="21">
        <v>61</v>
      </c>
      <c r="B64" s="34" t="s">
        <v>176</v>
      </c>
      <c r="C64" s="22" t="s">
        <v>5</v>
      </c>
      <c r="D64" s="98" t="s">
        <v>290</v>
      </c>
      <c r="E64" s="99"/>
      <c r="F64" s="32"/>
      <c r="G64" s="35"/>
    </row>
    <row r="65" spans="1:7" ht="31.5" customHeight="1">
      <c r="A65" s="21">
        <v>62</v>
      </c>
      <c r="B65" s="34" t="s">
        <v>177</v>
      </c>
      <c r="C65" s="22" t="s">
        <v>5</v>
      </c>
      <c r="D65" s="98" t="s">
        <v>256</v>
      </c>
      <c r="E65" s="99"/>
      <c r="F65" s="32"/>
      <c r="G65" s="35"/>
    </row>
    <row r="66" spans="1:7" ht="15.75">
      <c r="A66" s="21">
        <v>63</v>
      </c>
      <c r="B66" s="34" t="s">
        <v>93</v>
      </c>
      <c r="C66" s="22" t="s">
        <v>5</v>
      </c>
      <c r="D66" s="98" t="s">
        <v>246</v>
      </c>
      <c r="E66" s="99"/>
      <c r="F66" s="32"/>
      <c r="G66" s="35"/>
    </row>
    <row r="67" spans="1:7" ht="15.75">
      <c r="A67" s="21">
        <v>64</v>
      </c>
      <c r="B67" s="34"/>
      <c r="C67" s="22"/>
      <c r="D67" s="45"/>
      <c r="E67" s="45"/>
      <c r="F67" s="32"/>
      <c r="G67" s="35"/>
    </row>
    <row r="68" spans="1:7" ht="31.5" customHeight="1">
      <c r="A68" s="21">
        <v>65</v>
      </c>
      <c r="B68" s="34" t="s">
        <v>91</v>
      </c>
      <c r="C68" s="22" t="s">
        <v>5</v>
      </c>
      <c r="D68" s="100" t="s">
        <v>257</v>
      </c>
      <c r="E68" s="101"/>
      <c r="F68" s="32"/>
      <c r="G68" s="35"/>
    </row>
    <row r="69" spans="1:7" ht="15.75">
      <c r="A69" s="21">
        <v>66</v>
      </c>
      <c r="B69" s="34" t="s">
        <v>63</v>
      </c>
      <c r="C69" s="22" t="s">
        <v>5</v>
      </c>
      <c r="D69" s="98" t="s">
        <v>288</v>
      </c>
      <c r="E69" s="99"/>
      <c r="F69" s="32"/>
      <c r="G69" s="35"/>
    </row>
    <row r="70" spans="1:7" ht="15.75">
      <c r="A70" s="21">
        <v>67</v>
      </c>
      <c r="B70" s="34" t="s">
        <v>92</v>
      </c>
      <c r="C70" s="22" t="s">
        <v>18</v>
      </c>
      <c r="D70" s="45">
        <v>0.04</v>
      </c>
      <c r="E70" s="45">
        <v>0.04</v>
      </c>
      <c r="F70" s="33">
        <v>5146</v>
      </c>
      <c r="G70" s="33">
        <f>(D70*6+E70*6)*F70</f>
        <v>2470.08</v>
      </c>
    </row>
    <row r="71" spans="1:7" ht="100.5" customHeight="1">
      <c r="A71" s="21">
        <v>68</v>
      </c>
      <c r="B71" s="34" t="s">
        <v>176</v>
      </c>
      <c r="C71" s="22" t="s">
        <v>5</v>
      </c>
      <c r="D71" s="98" t="s">
        <v>290</v>
      </c>
      <c r="E71" s="99"/>
      <c r="F71" s="32"/>
      <c r="G71" s="35"/>
    </row>
    <row r="72" spans="1:7" ht="15.75">
      <c r="A72" s="21">
        <v>69</v>
      </c>
      <c r="B72" s="34" t="s">
        <v>177</v>
      </c>
      <c r="C72" s="22" t="s">
        <v>5</v>
      </c>
      <c r="D72" s="98" t="s">
        <v>258</v>
      </c>
      <c r="E72" s="99"/>
      <c r="F72" s="32"/>
      <c r="G72" s="35"/>
    </row>
    <row r="73" spans="1:7" ht="15.75">
      <c r="A73" s="21">
        <v>70</v>
      </c>
      <c r="B73" s="34" t="s">
        <v>93</v>
      </c>
      <c r="C73" s="22" t="s">
        <v>5</v>
      </c>
      <c r="D73" s="98" t="s">
        <v>246</v>
      </c>
      <c r="E73" s="99"/>
      <c r="F73" s="32"/>
      <c r="G73" s="35"/>
    </row>
    <row r="74" spans="1:7" ht="15.75">
      <c r="A74" s="21">
        <v>71</v>
      </c>
      <c r="B74" s="34"/>
      <c r="C74" s="22"/>
      <c r="D74" s="45"/>
      <c r="E74" s="45"/>
      <c r="F74" s="32"/>
      <c r="G74" s="35"/>
    </row>
    <row r="75" spans="1:7" ht="63" customHeight="1">
      <c r="A75" s="21">
        <v>72</v>
      </c>
      <c r="B75" s="34" t="s">
        <v>91</v>
      </c>
      <c r="C75" s="22" t="s">
        <v>5</v>
      </c>
      <c r="D75" s="100" t="s">
        <v>259</v>
      </c>
      <c r="E75" s="101"/>
      <c r="F75" s="32"/>
      <c r="G75" s="35"/>
    </row>
    <row r="76" spans="1:7" ht="15.75">
      <c r="A76" s="21">
        <v>73</v>
      </c>
      <c r="B76" s="34" t="s">
        <v>63</v>
      </c>
      <c r="C76" s="22" t="s">
        <v>5</v>
      </c>
      <c r="D76" s="98" t="s">
        <v>288</v>
      </c>
      <c r="E76" s="99"/>
      <c r="F76" s="32"/>
      <c r="G76" s="35"/>
    </row>
    <row r="77" spans="1:7" ht="15.75">
      <c r="A77" s="21">
        <v>74</v>
      </c>
      <c r="B77" s="34" t="s">
        <v>92</v>
      </c>
      <c r="C77" s="22" t="s">
        <v>18</v>
      </c>
      <c r="D77" s="45">
        <v>3.88</v>
      </c>
      <c r="E77" s="45">
        <v>3.88</v>
      </c>
      <c r="F77" s="33">
        <v>5146</v>
      </c>
      <c r="G77" s="33">
        <f>(D77*6+E77*6)*F77</f>
        <v>239597.76</v>
      </c>
    </row>
    <row r="78" spans="1:7" ht="104.25" customHeight="1">
      <c r="A78" s="21">
        <v>75</v>
      </c>
      <c r="B78" s="34" t="s">
        <v>176</v>
      </c>
      <c r="C78" s="22" t="s">
        <v>5</v>
      </c>
      <c r="D78" s="98" t="s">
        <v>290</v>
      </c>
      <c r="E78" s="99"/>
      <c r="F78" s="32"/>
      <c r="G78" s="35"/>
    </row>
    <row r="79" spans="1:7" ht="15.75">
      <c r="A79" s="21">
        <v>76</v>
      </c>
      <c r="B79" s="34" t="s">
        <v>177</v>
      </c>
      <c r="C79" s="22" t="s">
        <v>5</v>
      </c>
      <c r="D79" s="98" t="s">
        <v>260</v>
      </c>
      <c r="E79" s="99"/>
      <c r="F79" s="32"/>
      <c r="G79" s="35"/>
    </row>
    <row r="80" spans="1:7" ht="15.75">
      <c r="A80" s="21">
        <v>77</v>
      </c>
      <c r="B80" s="34" t="s">
        <v>93</v>
      </c>
      <c r="C80" s="22" t="s">
        <v>5</v>
      </c>
      <c r="D80" s="98" t="s">
        <v>309</v>
      </c>
      <c r="E80" s="99"/>
      <c r="F80" s="32"/>
      <c r="G80" s="35"/>
    </row>
    <row r="81" spans="1:7" ht="15.75">
      <c r="A81" s="21">
        <v>78</v>
      </c>
      <c r="B81" s="34"/>
      <c r="C81" s="22"/>
      <c r="D81" s="45"/>
      <c r="E81" s="45"/>
      <c r="F81" s="32"/>
      <c r="G81" s="35"/>
    </row>
    <row r="82" spans="1:7" ht="47.25" customHeight="1">
      <c r="A82" s="21">
        <v>79</v>
      </c>
      <c r="B82" s="34" t="s">
        <v>91</v>
      </c>
      <c r="C82" s="22" t="s">
        <v>5</v>
      </c>
      <c r="D82" s="100" t="s">
        <v>261</v>
      </c>
      <c r="E82" s="101"/>
      <c r="F82" s="32"/>
      <c r="G82" s="35"/>
    </row>
    <row r="83" spans="1:7" ht="15.75">
      <c r="A83" s="21">
        <v>80</v>
      </c>
      <c r="B83" s="34" t="s">
        <v>63</v>
      </c>
      <c r="C83" s="22" t="s">
        <v>5</v>
      </c>
      <c r="D83" s="98" t="s">
        <v>288</v>
      </c>
      <c r="E83" s="99"/>
      <c r="F83" s="32"/>
      <c r="G83" s="35"/>
    </row>
    <row r="84" spans="1:7" ht="15.75">
      <c r="A84" s="21">
        <v>81</v>
      </c>
      <c r="B84" s="34" t="s">
        <v>92</v>
      </c>
      <c r="C84" s="22" t="s">
        <v>18</v>
      </c>
      <c r="D84" s="45">
        <v>0.11</v>
      </c>
      <c r="E84" s="45">
        <v>0.45</v>
      </c>
      <c r="F84" s="33">
        <v>5146</v>
      </c>
      <c r="G84" s="33">
        <f>(D84*6+E84*6)*F84</f>
        <v>17290.56</v>
      </c>
    </row>
    <row r="85" spans="1:7" ht="88.5" customHeight="1">
      <c r="A85" s="21">
        <v>82</v>
      </c>
      <c r="B85" s="34" t="s">
        <v>176</v>
      </c>
      <c r="C85" s="22" t="s">
        <v>5</v>
      </c>
      <c r="D85" s="98" t="s">
        <v>290</v>
      </c>
      <c r="E85" s="99"/>
      <c r="F85" s="32"/>
      <c r="G85" s="35"/>
    </row>
    <row r="86" spans="1:7" ht="15.75">
      <c r="A86" s="21">
        <v>83</v>
      </c>
      <c r="B86" s="34" t="s">
        <v>177</v>
      </c>
      <c r="C86" s="22" t="s">
        <v>5</v>
      </c>
      <c r="D86" s="98" t="s">
        <v>260</v>
      </c>
      <c r="E86" s="99"/>
      <c r="F86" s="32"/>
      <c r="G86" s="35"/>
    </row>
    <row r="87" spans="1:7" ht="31.5" customHeight="1">
      <c r="A87" s="21">
        <v>84</v>
      </c>
      <c r="B87" s="34" t="s">
        <v>93</v>
      </c>
      <c r="C87" s="22" t="s">
        <v>5</v>
      </c>
      <c r="D87" s="98" t="s">
        <v>262</v>
      </c>
      <c r="E87" s="99"/>
      <c r="F87" s="32"/>
      <c r="G87" s="35"/>
    </row>
  </sheetData>
  <sheetProtection/>
  <mergeCells count="62">
    <mergeCell ref="B1:D1"/>
    <mergeCell ref="D4:E4"/>
    <mergeCell ref="D5:E5"/>
    <mergeCell ref="D6:E6"/>
    <mergeCell ref="D8:E8"/>
    <mergeCell ref="D9:E9"/>
    <mergeCell ref="D10:E10"/>
    <mergeCell ref="D12:E12"/>
    <mergeCell ref="D13:E13"/>
    <mergeCell ref="D15:E15"/>
    <mergeCell ref="D16:E16"/>
    <mergeCell ref="D17:E17"/>
    <mergeCell ref="D19:E19"/>
    <mergeCell ref="D20:E20"/>
    <mergeCell ref="D22:E22"/>
    <mergeCell ref="D23:E23"/>
    <mergeCell ref="D24:E24"/>
    <mergeCell ref="D26:E26"/>
    <mergeCell ref="D27:E27"/>
    <mergeCell ref="D29:E29"/>
    <mergeCell ref="D30:E30"/>
    <mergeCell ref="D31:E31"/>
    <mergeCell ref="D33:E33"/>
    <mergeCell ref="D34:E34"/>
    <mergeCell ref="D36:E36"/>
    <mergeCell ref="D37:E37"/>
    <mergeCell ref="D38:E38"/>
    <mergeCell ref="D40:E40"/>
    <mergeCell ref="D41:E41"/>
    <mergeCell ref="D43:E43"/>
    <mergeCell ref="D44:E44"/>
    <mergeCell ref="D45:E45"/>
    <mergeCell ref="D47:E47"/>
    <mergeCell ref="D48:E48"/>
    <mergeCell ref="D50:E50"/>
    <mergeCell ref="D54:E54"/>
    <mergeCell ref="D55:E55"/>
    <mergeCell ref="D57:E57"/>
    <mergeCell ref="D58:E58"/>
    <mergeCell ref="D59:E59"/>
    <mergeCell ref="D51:E51"/>
    <mergeCell ref="D52:E52"/>
    <mergeCell ref="D61:E61"/>
    <mergeCell ref="D62:E62"/>
    <mergeCell ref="D64:E64"/>
    <mergeCell ref="D65:E65"/>
    <mergeCell ref="D66:E66"/>
    <mergeCell ref="D68:E68"/>
    <mergeCell ref="D75:E75"/>
    <mergeCell ref="D76:E76"/>
    <mergeCell ref="D78:E78"/>
    <mergeCell ref="D69:E69"/>
    <mergeCell ref="D71:E71"/>
    <mergeCell ref="D72:E72"/>
    <mergeCell ref="D73:E73"/>
    <mergeCell ref="D87:E87"/>
    <mergeCell ref="D79:E79"/>
    <mergeCell ref="D80:E80"/>
    <mergeCell ref="D82:E82"/>
    <mergeCell ref="D83:E83"/>
    <mergeCell ref="D85:E85"/>
    <mergeCell ref="D86:E86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76">
      <selection activeCell="D94" sqref="D94"/>
    </sheetView>
  </sheetViews>
  <sheetFormatPr defaultColWidth="9.140625" defaultRowHeight="15"/>
  <cols>
    <col min="1" max="1" width="5.8515625" style="1" customWidth="1"/>
    <col min="2" max="2" width="76.00390625" style="1" bestFit="1" customWidth="1"/>
    <col min="3" max="3" width="12.28125" style="1" customWidth="1"/>
    <col min="4" max="4" width="56.00390625" style="1" bestFit="1" customWidth="1"/>
    <col min="5" max="16384" width="9.140625" style="1" customWidth="1"/>
  </cols>
  <sheetData>
    <row r="1" spans="2:4" s="23" customFormat="1" ht="24.75" customHeight="1">
      <c r="B1" s="103" t="s">
        <v>310</v>
      </c>
      <c r="C1" s="103"/>
      <c r="D1" s="103"/>
    </row>
    <row r="2" spans="2:4" ht="24.75" customHeight="1">
      <c r="B2" s="58" t="s">
        <v>344</v>
      </c>
      <c r="C2" s="59"/>
      <c r="D2" s="59"/>
    </row>
    <row r="3" spans="1:4" ht="34.5" customHeight="1">
      <c r="A3" s="24" t="s">
        <v>0</v>
      </c>
      <c r="B3" s="24" t="s">
        <v>1</v>
      </c>
      <c r="C3" s="24" t="s">
        <v>2</v>
      </c>
      <c r="D3" s="24" t="s">
        <v>3</v>
      </c>
    </row>
    <row r="4" spans="1:4" s="63" customFormat="1" ht="15.75">
      <c r="A4" s="60">
        <v>1</v>
      </c>
      <c r="B4" s="61" t="s">
        <v>4</v>
      </c>
      <c r="C4" s="62" t="s">
        <v>5</v>
      </c>
      <c r="D4" s="62" t="str">
        <f>'[2]2.1'!D6</f>
        <v>27.03.2018 г.</v>
      </c>
    </row>
    <row r="5" spans="1:4" s="63" customFormat="1" ht="15.75">
      <c r="A5" s="60">
        <v>2</v>
      </c>
      <c r="B5" s="64" t="s">
        <v>94</v>
      </c>
      <c r="C5" s="62" t="s">
        <v>5</v>
      </c>
      <c r="D5" s="65" t="s">
        <v>221</v>
      </c>
    </row>
    <row r="6" spans="1:4" s="63" customFormat="1" ht="15.75">
      <c r="A6" s="60">
        <v>3</v>
      </c>
      <c r="B6" s="64" t="s">
        <v>94</v>
      </c>
      <c r="C6" s="62"/>
      <c r="D6" s="65" t="s">
        <v>231</v>
      </c>
    </row>
    <row r="7" spans="1:4" s="63" customFormat="1" ht="15.75">
      <c r="A7" s="60">
        <v>4</v>
      </c>
      <c r="B7" s="64" t="s">
        <v>95</v>
      </c>
      <c r="C7" s="62" t="s">
        <v>5</v>
      </c>
      <c r="D7" s="65" t="s">
        <v>232</v>
      </c>
    </row>
    <row r="8" spans="1:4" s="63" customFormat="1" ht="15.75">
      <c r="A8" s="60">
        <v>5</v>
      </c>
      <c r="B8" s="64" t="s">
        <v>63</v>
      </c>
      <c r="C8" s="62" t="s">
        <v>5</v>
      </c>
      <c r="D8" s="62" t="s">
        <v>33</v>
      </c>
    </row>
    <row r="9" spans="1:4" s="63" customFormat="1" ht="15.75">
      <c r="A9" s="60">
        <v>6</v>
      </c>
      <c r="B9" s="64" t="s">
        <v>311</v>
      </c>
      <c r="C9" s="62" t="s">
        <v>312</v>
      </c>
      <c r="D9" s="62">
        <v>32.76</v>
      </c>
    </row>
    <row r="10" spans="1:4" s="63" customFormat="1" ht="15.75">
      <c r="A10" s="60">
        <v>7</v>
      </c>
      <c r="B10" s="64" t="s">
        <v>313</v>
      </c>
      <c r="C10" s="62" t="s">
        <v>312</v>
      </c>
      <c r="D10" s="62">
        <v>27.86</v>
      </c>
    </row>
    <row r="11" spans="1:4" s="63" customFormat="1" ht="15.75">
      <c r="A11" s="60">
        <v>8</v>
      </c>
      <c r="B11" s="64" t="s">
        <v>96</v>
      </c>
      <c r="C11" s="62" t="s">
        <v>5</v>
      </c>
      <c r="D11" s="62" t="s">
        <v>234</v>
      </c>
    </row>
    <row r="12" spans="1:4" s="63" customFormat="1" ht="15.75">
      <c r="A12" s="60">
        <v>9</v>
      </c>
      <c r="B12" s="64" t="s">
        <v>97</v>
      </c>
      <c r="C12" s="62" t="s">
        <v>5</v>
      </c>
      <c r="D12" s="62" t="s">
        <v>314</v>
      </c>
    </row>
    <row r="13" spans="1:4" s="63" customFormat="1" ht="31.5">
      <c r="A13" s="60">
        <v>10</v>
      </c>
      <c r="B13" s="64" t="s">
        <v>98</v>
      </c>
      <c r="C13" s="62" t="s">
        <v>5</v>
      </c>
      <c r="D13" s="66" t="s">
        <v>315</v>
      </c>
    </row>
    <row r="14" spans="1:4" s="63" customFormat="1" ht="15.75">
      <c r="A14" s="60">
        <v>11</v>
      </c>
      <c r="B14" s="64" t="s">
        <v>99</v>
      </c>
      <c r="C14" s="62" t="s">
        <v>5</v>
      </c>
      <c r="D14" s="62" t="s">
        <v>316</v>
      </c>
    </row>
    <row r="15" spans="1:4" s="63" customFormat="1" ht="31.5">
      <c r="A15" s="60">
        <v>12</v>
      </c>
      <c r="B15" s="64" t="s">
        <v>317</v>
      </c>
      <c r="C15" s="62" t="s">
        <v>318</v>
      </c>
      <c r="D15" s="62">
        <v>4.4</v>
      </c>
    </row>
    <row r="16" spans="1:4" s="63" customFormat="1" ht="31.5">
      <c r="A16" s="60">
        <v>13</v>
      </c>
      <c r="B16" s="64" t="s">
        <v>235</v>
      </c>
      <c r="C16" s="62" t="s">
        <v>318</v>
      </c>
      <c r="D16" s="62">
        <v>7.6</v>
      </c>
    </row>
    <row r="17" spans="1:4" s="67" customFormat="1" ht="47.25">
      <c r="A17" s="60">
        <v>14</v>
      </c>
      <c r="B17" s="64" t="s">
        <v>319</v>
      </c>
      <c r="C17" s="62" t="s">
        <v>320</v>
      </c>
      <c r="D17" s="62">
        <v>0.012</v>
      </c>
    </row>
    <row r="18" spans="1:4" s="67" customFormat="1" ht="84.75" customHeight="1">
      <c r="A18" s="60">
        <v>15</v>
      </c>
      <c r="B18" s="64" t="s">
        <v>100</v>
      </c>
      <c r="C18" s="62" t="s">
        <v>5</v>
      </c>
      <c r="D18" s="68" t="s">
        <v>321</v>
      </c>
    </row>
    <row r="19" spans="1:4" s="67" customFormat="1" ht="17.25" customHeight="1">
      <c r="A19" s="60">
        <v>16</v>
      </c>
      <c r="B19" s="61" t="s">
        <v>94</v>
      </c>
      <c r="C19" s="62" t="s">
        <v>5</v>
      </c>
      <c r="D19" s="69" t="s">
        <v>221</v>
      </c>
    </row>
    <row r="20" spans="1:4" s="67" customFormat="1" ht="15.75">
      <c r="A20" s="60">
        <v>17</v>
      </c>
      <c r="B20" s="64" t="s">
        <v>94</v>
      </c>
      <c r="C20" s="62"/>
      <c r="D20" s="65" t="s">
        <v>231</v>
      </c>
    </row>
    <row r="21" spans="1:4" s="67" customFormat="1" ht="15.75">
      <c r="A21" s="60">
        <v>18</v>
      </c>
      <c r="B21" s="64" t="s">
        <v>95</v>
      </c>
      <c r="C21" s="62" t="s">
        <v>5</v>
      </c>
      <c r="D21" s="65" t="s">
        <v>232</v>
      </c>
    </row>
    <row r="22" spans="1:4" s="67" customFormat="1" ht="15.75">
      <c r="A22" s="60">
        <v>19</v>
      </c>
      <c r="B22" s="64" t="s">
        <v>63</v>
      </c>
      <c r="C22" s="62" t="s">
        <v>5</v>
      </c>
      <c r="D22" s="62" t="s">
        <v>33</v>
      </c>
    </row>
    <row r="23" spans="1:4" s="67" customFormat="1" ht="15.75">
      <c r="A23" s="60">
        <v>20</v>
      </c>
      <c r="B23" s="64" t="s">
        <v>322</v>
      </c>
      <c r="C23" s="62" t="s">
        <v>312</v>
      </c>
      <c r="D23" s="62">
        <v>32.76</v>
      </c>
    </row>
    <row r="24" spans="1:4" s="67" customFormat="1" ht="15.75">
      <c r="A24" s="60">
        <v>21</v>
      </c>
      <c r="B24" s="64" t="s">
        <v>233</v>
      </c>
      <c r="C24" s="62" t="s">
        <v>312</v>
      </c>
      <c r="D24" s="70">
        <v>27.86</v>
      </c>
    </row>
    <row r="25" spans="1:4" s="67" customFormat="1" ht="15.75">
      <c r="A25" s="60">
        <v>22</v>
      </c>
      <c r="B25" s="64" t="s">
        <v>96</v>
      </c>
      <c r="C25" s="62" t="s">
        <v>5</v>
      </c>
      <c r="D25" s="62" t="s">
        <v>234</v>
      </c>
    </row>
    <row r="26" spans="1:4" s="67" customFormat="1" ht="15.75">
      <c r="A26" s="60">
        <v>23</v>
      </c>
      <c r="B26" s="64" t="s">
        <v>97</v>
      </c>
      <c r="C26" s="62" t="s">
        <v>5</v>
      </c>
      <c r="D26" s="62" t="s">
        <v>240</v>
      </c>
    </row>
    <row r="27" spans="1:4" s="67" customFormat="1" ht="31.5" customHeight="1">
      <c r="A27" s="60">
        <v>24</v>
      </c>
      <c r="B27" s="64" t="s">
        <v>98</v>
      </c>
      <c r="C27" s="62" t="s">
        <v>5</v>
      </c>
      <c r="D27" s="68" t="s">
        <v>315</v>
      </c>
    </row>
    <row r="28" spans="1:4" s="67" customFormat="1" ht="24" customHeight="1">
      <c r="A28" s="60">
        <v>25</v>
      </c>
      <c r="B28" s="64" t="s">
        <v>99</v>
      </c>
      <c r="C28" s="62" t="s">
        <v>5</v>
      </c>
      <c r="D28" s="62" t="s">
        <v>323</v>
      </c>
    </row>
    <row r="29" spans="1:4" s="67" customFormat="1" ht="31.5">
      <c r="A29" s="60">
        <v>26</v>
      </c>
      <c r="B29" s="64" t="s">
        <v>317</v>
      </c>
      <c r="C29" s="62" t="s">
        <v>318</v>
      </c>
      <c r="D29" s="62">
        <v>4.4</v>
      </c>
    </row>
    <row r="30" spans="1:4" s="67" customFormat="1" ht="31.5">
      <c r="A30" s="60">
        <v>27</v>
      </c>
      <c r="B30" s="64" t="s">
        <v>235</v>
      </c>
      <c r="C30" s="62" t="s">
        <v>318</v>
      </c>
      <c r="D30" s="62">
        <v>7.6</v>
      </c>
    </row>
    <row r="31" spans="1:4" s="67" customFormat="1" ht="31.5">
      <c r="A31" s="60">
        <v>28</v>
      </c>
      <c r="B31" s="64" t="s">
        <v>319</v>
      </c>
      <c r="C31" s="62" t="s">
        <v>5</v>
      </c>
      <c r="D31" s="62">
        <v>0.012</v>
      </c>
    </row>
    <row r="32" spans="1:4" s="67" customFormat="1" ht="73.5" customHeight="1">
      <c r="A32" s="60">
        <v>29</v>
      </c>
      <c r="B32" s="64" t="s">
        <v>100</v>
      </c>
      <c r="C32" s="62" t="s">
        <v>5</v>
      </c>
      <c r="D32" s="68" t="s">
        <v>321</v>
      </c>
    </row>
    <row r="33" spans="1:4" s="67" customFormat="1" ht="15.75">
      <c r="A33" s="60">
        <v>30</v>
      </c>
      <c r="B33" s="64" t="s">
        <v>94</v>
      </c>
      <c r="C33" s="62" t="s">
        <v>5</v>
      </c>
      <c r="D33" s="65" t="s">
        <v>236</v>
      </c>
    </row>
    <row r="34" spans="1:4" s="67" customFormat="1" ht="15.75">
      <c r="A34" s="60">
        <v>31</v>
      </c>
      <c r="B34" s="61" t="s">
        <v>95</v>
      </c>
      <c r="C34" s="62" t="s">
        <v>5</v>
      </c>
      <c r="D34" s="65" t="s">
        <v>232</v>
      </c>
    </row>
    <row r="35" spans="1:4" s="67" customFormat="1" ht="15.75">
      <c r="A35" s="60">
        <v>32</v>
      </c>
      <c r="B35" s="64" t="s">
        <v>63</v>
      </c>
      <c r="C35" s="62" t="s">
        <v>5</v>
      </c>
      <c r="D35" s="65" t="s">
        <v>33</v>
      </c>
    </row>
    <row r="36" spans="1:4" s="67" customFormat="1" ht="15.75">
      <c r="A36" s="60">
        <v>33</v>
      </c>
      <c r="B36" s="64" t="s">
        <v>324</v>
      </c>
      <c r="C36" s="62" t="s">
        <v>312</v>
      </c>
      <c r="D36" s="62">
        <v>202.7</v>
      </c>
    </row>
    <row r="37" spans="1:4" s="67" customFormat="1" ht="15.75">
      <c r="A37" s="60">
        <v>34</v>
      </c>
      <c r="B37" s="64" t="s">
        <v>96</v>
      </c>
      <c r="C37" s="62" t="s">
        <v>5</v>
      </c>
      <c r="D37" s="62" t="s">
        <v>325</v>
      </c>
    </row>
    <row r="38" spans="1:4" s="67" customFormat="1" ht="15.75">
      <c r="A38" s="60">
        <v>35</v>
      </c>
      <c r="B38" s="64" t="s">
        <v>97</v>
      </c>
      <c r="C38" s="62" t="s">
        <v>5</v>
      </c>
      <c r="D38" s="62" t="s">
        <v>326</v>
      </c>
    </row>
    <row r="39" spans="1:4" s="67" customFormat="1" ht="31.5">
      <c r="A39" s="60">
        <v>36</v>
      </c>
      <c r="B39" s="64" t="s">
        <v>98</v>
      </c>
      <c r="C39" s="62" t="s">
        <v>5</v>
      </c>
      <c r="D39" s="68" t="s">
        <v>327</v>
      </c>
    </row>
    <row r="40" spans="1:4" s="67" customFormat="1" ht="15.75">
      <c r="A40" s="60">
        <v>37</v>
      </c>
      <c r="B40" s="64" t="s">
        <v>99</v>
      </c>
      <c r="C40" s="62" t="s">
        <v>5</v>
      </c>
      <c r="D40" s="62" t="s">
        <v>316</v>
      </c>
    </row>
    <row r="41" spans="1:4" s="67" customFormat="1" ht="15.75">
      <c r="A41" s="60">
        <v>38</v>
      </c>
      <c r="B41" s="64" t="s">
        <v>328</v>
      </c>
      <c r="C41" s="62" t="s">
        <v>318</v>
      </c>
      <c r="D41" s="62">
        <v>3.2</v>
      </c>
    </row>
    <row r="42" spans="1:4" s="67" customFormat="1" ht="47.25">
      <c r="A42" s="60">
        <v>39</v>
      </c>
      <c r="B42" s="64" t="s">
        <v>329</v>
      </c>
      <c r="C42" s="62" t="s">
        <v>330</v>
      </c>
      <c r="D42" s="62">
        <v>0.012</v>
      </c>
    </row>
    <row r="43" spans="1:4" s="67" customFormat="1" ht="94.5">
      <c r="A43" s="60">
        <v>40</v>
      </c>
      <c r="B43" s="64" t="s">
        <v>100</v>
      </c>
      <c r="C43" s="62" t="s">
        <v>5</v>
      </c>
      <c r="D43" s="71" t="s">
        <v>321</v>
      </c>
    </row>
    <row r="44" spans="1:4" s="67" customFormat="1" ht="15.75">
      <c r="A44" s="60">
        <v>41</v>
      </c>
      <c r="B44" s="64" t="s">
        <v>94</v>
      </c>
      <c r="C44" s="62" t="s">
        <v>5</v>
      </c>
      <c r="D44" s="65" t="s">
        <v>236</v>
      </c>
    </row>
    <row r="45" spans="1:4" s="67" customFormat="1" ht="15.75">
      <c r="A45" s="60">
        <v>42</v>
      </c>
      <c r="B45" s="64" t="s">
        <v>95</v>
      </c>
      <c r="C45" s="62" t="s">
        <v>5</v>
      </c>
      <c r="D45" s="65" t="s">
        <v>232</v>
      </c>
    </row>
    <row r="46" spans="1:4" s="67" customFormat="1" ht="15.75">
      <c r="A46" s="60">
        <v>43</v>
      </c>
      <c r="B46" s="61" t="s">
        <v>63</v>
      </c>
      <c r="C46" s="62" t="s">
        <v>5</v>
      </c>
      <c r="D46" s="65" t="s">
        <v>33</v>
      </c>
    </row>
    <row r="47" spans="1:4" s="67" customFormat="1" ht="15.75">
      <c r="A47" s="60">
        <v>44</v>
      </c>
      <c r="B47" s="64" t="s">
        <v>324</v>
      </c>
      <c r="C47" s="62" t="s">
        <v>331</v>
      </c>
      <c r="D47" s="62">
        <v>202.7</v>
      </c>
    </row>
    <row r="48" spans="1:4" s="67" customFormat="1" ht="15.75">
      <c r="A48" s="60">
        <v>45</v>
      </c>
      <c r="B48" s="64" t="s">
        <v>96</v>
      </c>
      <c r="C48" s="62" t="s">
        <v>5</v>
      </c>
      <c r="D48" s="62" t="s">
        <v>325</v>
      </c>
    </row>
    <row r="49" spans="1:4" s="67" customFormat="1" ht="15.75">
      <c r="A49" s="60">
        <v>46</v>
      </c>
      <c r="B49" s="64" t="s">
        <v>97</v>
      </c>
      <c r="C49" s="62" t="s">
        <v>5</v>
      </c>
      <c r="D49" s="62" t="s">
        <v>326</v>
      </c>
    </row>
    <row r="50" spans="1:4" s="67" customFormat="1" ht="42.75">
      <c r="A50" s="60">
        <v>47</v>
      </c>
      <c r="B50" s="64" t="s">
        <v>98</v>
      </c>
      <c r="C50" s="62" t="s">
        <v>5</v>
      </c>
      <c r="D50" s="68" t="s">
        <v>332</v>
      </c>
    </row>
    <row r="51" spans="1:4" s="67" customFormat="1" ht="15.75">
      <c r="A51" s="60">
        <v>48</v>
      </c>
      <c r="B51" s="64" t="s">
        <v>99</v>
      </c>
      <c r="C51" s="62" t="s">
        <v>5</v>
      </c>
      <c r="D51" s="62" t="s">
        <v>323</v>
      </c>
    </row>
    <row r="52" spans="1:4" s="67" customFormat="1" ht="15.75">
      <c r="A52" s="60">
        <v>49</v>
      </c>
      <c r="B52" s="64" t="s">
        <v>328</v>
      </c>
      <c r="C52" s="62" t="s">
        <v>333</v>
      </c>
      <c r="D52" s="62">
        <v>3.2</v>
      </c>
    </row>
    <row r="53" spans="1:4" s="67" customFormat="1" ht="47.25">
      <c r="A53" s="60">
        <v>50</v>
      </c>
      <c r="B53" s="64" t="s">
        <v>178</v>
      </c>
      <c r="C53" s="62" t="s">
        <v>330</v>
      </c>
      <c r="D53" s="62">
        <v>0.012</v>
      </c>
    </row>
    <row r="54" spans="1:4" s="67" customFormat="1" ht="94.5">
      <c r="A54" s="60">
        <v>51</v>
      </c>
      <c r="B54" s="64" t="s">
        <v>100</v>
      </c>
      <c r="C54" s="62" t="s">
        <v>5</v>
      </c>
      <c r="D54" s="71" t="s">
        <v>334</v>
      </c>
    </row>
    <row r="55" spans="1:4" s="67" customFormat="1" ht="15.75">
      <c r="A55" s="60">
        <v>52</v>
      </c>
      <c r="B55" s="64" t="s">
        <v>94</v>
      </c>
      <c r="C55" s="62" t="s">
        <v>5</v>
      </c>
      <c r="D55" s="65" t="s">
        <v>223</v>
      </c>
    </row>
    <row r="56" spans="1:4" s="67" customFormat="1" ht="15.75">
      <c r="A56" s="60">
        <v>53</v>
      </c>
      <c r="B56" s="64" t="s">
        <v>95</v>
      </c>
      <c r="C56" s="62" t="s">
        <v>5</v>
      </c>
      <c r="D56" s="65" t="s">
        <v>232</v>
      </c>
    </row>
    <row r="57" spans="1:4" s="67" customFormat="1" ht="15.75">
      <c r="A57" s="60">
        <v>54</v>
      </c>
      <c r="B57" s="64" t="s">
        <v>63</v>
      </c>
      <c r="C57" s="62" t="s">
        <v>5</v>
      </c>
      <c r="D57" s="65" t="s">
        <v>335</v>
      </c>
    </row>
    <row r="58" spans="1:4" s="67" customFormat="1" ht="15.75">
      <c r="A58" s="60">
        <v>55</v>
      </c>
      <c r="B58" s="64" t="s">
        <v>324</v>
      </c>
      <c r="C58" s="62" t="s">
        <v>336</v>
      </c>
      <c r="D58" s="62">
        <v>2634.69</v>
      </c>
    </row>
    <row r="59" spans="1:4" s="67" customFormat="1" ht="15.75">
      <c r="A59" s="60">
        <v>55.1</v>
      </c>
      <c r="B59" s="64" t="s">
        <v>324</v>
      </c>
      <c r="C59" s="62" t="s">
        <v>337</v>
      </c>
      <c r="D59" s="62">
        <v>39.52</v>
      </c>
    </row>
    <row r="60" spans="1:4" s="67" customFormat="1" ht="15.75">
      <c r="A60" s="60">
        <v>56</v>
      </c>
      <c r="B60" s="64" t="s">
        <v>96</v>
      </c>
      <c r="C60" s="62" t="s">
        <v>5</v>
      </c>
      <c r="D60" s="62" t="s">
        <v>325</v>
      </c>
    </row>
    <row r="61" spans="1:4" s="67" customFormat="1" ht="15.75">
      <c r="A61" s="60">
        <v>57</v>
      </c>
      <c r="B61" s="64" t="s">
        <v>97</v>
      </c>
      <c r="C61" s="62" t="s">
        <v>5</v>
      </c>
      <c r="D61" s="62" t="s">
        <v>326</v>
      </c>
    </row>
    <row r="62" spans="1:4" s="67" customFormat="1" ht="31.5">
      <c r="A62" s="60">
        <v>58</v>
      </c>
      <c r="B62" s="64" t="s">
        <v>98</v>
      </c>
      <c r="C62" s="62" t="s">
        <v>5</v>
      </c>
      <c r="D62" s="62" t="s">
        <v>338</v>
      </c>
    </row>
    <row r="63" spans="1:4" s="67" customFormat="1" ht="15.75">
      <c r="A63" s="60">
        <v>59</v>
      </c>
      <c r="B63" s="64" t="s">
        <v>99</v>
      </c>
      <c r="C63" s="62" t="s">
        <v>5</v>
      </c>
      <c r="D63" s="62" t="s">
        <v>316</v>
      </c>
    </row>
    <row r="64" spans="1:4" s="67" customFormat="1" ht="15.75">
      <c r="A64" s="60">
        <v>60</v>
      </c>
      <c r="B64" s="64" t="s">
        <v>328</v>
      </c>
      <c r="C64" s="62" t="s">
        <v>237</v>
      </c>
      <c r="D64" s="62">
        <v>0.015</v>
      </c>
    </row>
    <row r="65" spans="1:4" s="67" customFormat="1" ht="15.75">
      <c r="A65" s="60">
        <v>61</v>
      </c>
      <c r="B65" s="64" t="s">
        <v>329</v>
      </c>
      <c r="C65" s="62" t="s">
        <v>5</v>
      </c>
      <c r="D65" s="62" t="s">
        <v>203</v>
      </c>
    </row>
    <row r="66" spans="1:4" s="67" customFormat="1" ht="47.25" customHeight="1">
      <c r="A66" s="60">
        <v>62</v>
      </c>
      <c r="B66" s="64" t="s">
        <v>100</v>
      </c>
      <c r="C66" s="62" t="s">
        <v>5</v>
      </c>
      <c r="D66" s="62" t="s">
        <v>339</v>
      </c>
    </row>
    <row r="67" spans="1:4" s="67" customFormat="1" ht="15.75">
      <c r="A67" s="60">
        <v>63</v>
      </c>
      <c r="B67" s="64" t="s">
        <v>94</v>
      </c>
      <c r="C67" s="62" t="s">
        <v>5</v>
      </c>
      <c r="D67" s="65" t="s">
        <v>223</v>
      </c>
    </row>
    <row r="68" spans="1:4" s="67" customFormat="1" ht="15.75">
      <c r="A68" s="60">
        <v>64</v>
      </c>
      <c r="B68" s="64" t="s">
        <v>95</v>
      </c>
      <c r="C68" s="62" t="s">
        <v>5</v>
      </c>
      <c r="D68" s="65" t="s">
        <v>232</v>
      </c>
    </row>
    <row r="69" spans="1:4" s="67" customFormat="1" ht="15.75">
      <c r="A69" s="60">
        <v>65</v>
      </c>
      <c r="B69" s="64" t="s">
        <v>63</v>
      </c>
      <c r="C69" s="62" t="s">
        <v>5</v>
      </c>
      <c r="D69" s="65" t="s">
        <v>278</v>
      </c>
    </row>
    <row r="70" spans="1:4" s="67" customFormat="1" ht="15.75">
      <c r="A70" s="60">
        <v>66</v>
      </c>
      <c r="B70" s="64" t="s">
        <v>324</v>
      </c>
      <c r="C70" s="62" t="s">
        <v>336</v>
      </c>
      <c r="D70" s="62">
        <v>2634.69</v>
      </c>
    </row>
    <row r="71" spans="1:4" s="67" customFormat="1" ht="15.75">
      <c r="A71" s="60">
        <v>66.1</v>
      </c>
      <c r="B71" s="64" t="s">
        <v>324</v>
      </c>
      <c r="C71" s="62" t="s">
        <v>337</v>
      </c>
      <c r="D71" s="62">
        <v>39.52</v>
      </c>
    </row>
    <row r="72" spans="1:4" s="67" customFormat="1" ht="15.75">
      <c r="A72" s="60">
        <v>67</v>
      </c>
      <c r="B72" s="64" t="s">
        <v>96</v>
      </c>
      <c r="C72" s="62" t="s">
        <v>5</v>
      </c>
      <c r="D72" s="62" t="s">
        <v>325</v>
      </c>
    </row>
    <row r="73" spans="1:4" s="67" customFormat="1" ht="15.75">
      <c r="A73" s="60">
        <v>68</v>
      </c>
      <c r="B73" s="64" t="s">
        <v>97</v>
      </c>
      <c r="C73" s="62" t="s">
        <v>5</v>
      </c>
      <c r="D73" s="62" t="s">
        <v>326</v>
      </c>
    </row>
    <row r="74" spans="1:4" s="67" customFormat="1" ht="31.5">
      <c r="A74" s="60">
        <v>69</v>
      </c>
      <c r="B74" s="64" t="s">
        <v>98</v>
      </c>
      <c r="C74" s="62" t="s">
        <v>5</v>
      </c>
      <c r="D74" s="62" t="s">
        <v>340</v>
      </c>
    </row>
    <row r="75" spans="1:4" s="67" customFormat="1" ht="15.75">
      <c r="A75" s="60">
        <v>70</v>
      </c>
      <c r="B75" s="64" t="s">
        <v>99</v>
      </c>
      <c r="C75" s="62" t="s">
        <v>5</v>
      </c>
      <c r="D75" s="62" t="s">
        <v>323</v>
      </c>
    </row>
    <row r="76" spans="1:4" s="67" customFormat="1" ht="15.75">
      <c r="A76" s="60">
        <v>71</v>
      </c>
      <c r="B76" s="64" t="s">
        <v>328</v>
      </c>
      <c r="C76" s="62" t="s">
        <v>237</v>
      </c>
      <c r="D76" s="72">
        <v>0.015</v>
      </c>
    </row>
    <row r="77" spans="1:4" s="67" customFormat="1" ht="15.75">
      <c r="A77" s="60">
        <v>72</v>
      </c>
      <c r="B77" s="64" t="s">
        <v>178</v>
      </c>
      <c r="C77" s="62" t="s">
        <v>5</v>
      </c>
      <c r="D77" s="62" t="s">
        <v>203</v>
      </c>
    </row>
    <row r="78" spans="1:4" s="67" customFormat="1" ht="47.25">
      <c r="A78" s="60">
        <v>73</v>
      </c>
      <c r="B78" s="64" t="s">
        <v>100</v>
      </c>
      <c r="C78" s="62" t="s">
        <v>5</v>
      </c>
      <c r="D78" s="62" t="s">
        <v>339</v>
      </c>
    </row>
    <row r="79" spans="1:4" s="67" customFormat="1" ht="15.75">
      <c r="A79" s="60">
        <v>74</v>
      </c>
      <c r="B79" s="64" t="s">
        <v>94</v>
      </c>
      <c r="C79" s="62" t="s">
        <v>5</v>
      </c>
      <c r="D79" s="62" t="s">
        <v>224</v>
      </c>
    </row>
    <row r="80" spans="1:4" s="67" customFormat="1" ht="15.75">
      <c r="A80" s="60">
        <v>75</v>
      </c>
      <c r="B80" s="64" t="s">
        <v>95</v>
      </c>
      <c r="C80" s="62" t="s">
        <v>5</v>
      </c>
      <c r="D80" s="62" t="s">
        <v>238</v>
      </c>
    </row>
    <row r="81" spans="1:4" s="67" customFormat="1" ht="15.75">
      <c r="A81" s="60">
        <v>76</v>
      </c>
      <c r="B81" s="64" t="s">
        <v>63</v>
      </c>
      <c r="C81" s="62" t="s">
        <v>5</v>
      </c>
      <c r="D81" s="62" t="s">
        <v>304</v>
      </c>
    </row>
    <row r="82" spans="1:4" s="67" customFormat="1" ht="15.75">
      <c r="A82" s="60">
        <v>77</v>
      </c>
      <c r="B82" s="64" t="s">
        <v>324</v>
      </c>
      <c r="C82" s="62" t="s">
        <v>341</v>
      </c>
      <c r="D82" s="62">
        <v>4.81</v>
      </c>
    </row>
    <row r="83" spans="1:4" s="67" customFormat="1" ht="15.75">
      <c r="A83" s="60">
        <v>78</v>
      </c>
      <c r="B83" s="64" t="s">
        <v>96</v>
      </c>
      <c r="C83" s="62" t="s">
        <v>5</v>
      </c>
      <c r="D83" s="62" t="s">
        <v>271</v>
      </c>
    </row>
    <row r="84" spans="1:4" s="67" customFormat="1" ht="15.75">
      <c r="A84" s="60">
        <v>79</v>
      </c>
      <c r="B84" s="64" t="s">
        <v>97</v>
      </c>
      <c r="C84" s="62" t="s">
        <v>5</v>
      </c>
      <c r="D84" s="62" t="s">
        <v>342</v>
      </c>
    </row>
    <row r="85" spans="1:4" s="67" customFormat="1" ht="31.5">
      <c r="A85" s="60">
        <v>80</v>
      </c>
      <c r="B85" s="64" t="s">
        <v>98</v>
      </c>
      <c r="C85" s="62" t="s">
        <v>5</v>
      </c>
      <c r="D85" s="62"/>
    </row>
    <row r="86" spans="1:4" s="67" customFormat="1" ht="15.75">
      <c r="A86" s="60">
        <v>81</v>
      </c>
      <c r="B86" s="64" t="s">
        <v>99</v>
      </c>
      <c r="C86" s="62" t="s">
        <v>5</v>
      </c>
      <c r="D86" s="62" t="s">
        <v>316</v>
      </c>
    </row>
    <row r="87" spans="1:4" s="67" customFormat="1" ht="15.75">
      <c r="A87" s="60">
        <v>82</v>
      </c>
      <c r="B87" s="64" t="s">
        <v>328</v>
      </c>
      <c r="C87" s="62"/>
      <c r="D87" s="62" t="s">
        <v>228</v>
      </c>
    </row>
    <row r="88" spans="1:4" s="67" customFormat="1" ht="15.75">
      <c r="A88" s="60">
        <v>83</v>
      </c>
      <c r="B88" s="64" t="s">
        <v>178</v>
      </c>
      <c r="C88" s="62" t="s">
        <v>343</v>
      </c>
      <c r="D88" s="62">
        <v>2.88</v>
      </c>
    </row>
    <row r="89" spans="1:4" s="67" customFormat="1" ht="94.5">
      <c r="A89" s="60">
        <v>84</v>
      </c>
      <c r="B89" s="64" t="s">
        <v>100</v>
      </c>
      <c r="C89" s="62" t="s">
        <v>5</v>
      </c>
      <c r="D89" s="71" t="s">
        <v>334</v>
      </c>
    </row>
    <row r="90" spans="1:4" s="67" customFormat="1" ht="15.75">
      <c r="A90" s="60">
        <v>85</v>
      </c>
      <c r="B90" s="64" t="s">
        <v>94</v>
      </c>
      <c r="C90" s="62" t="s">
        <v>5</v>
      </c>
      <c r="D90" s="62" t="s">
        <v>224</v>
      </c>
    </row>
    <row r="91" spans="1:4" s="67" customFormat="1" ht="15.75">
      <c r="A91" s="60">
        <v>86</v>
      </c>
      <c r="B91" s="64" t="s">
        <v>95</v>
      </c>
      <c r="C91" s="62" t="s">
        <v>5</v>
      </c>
      <c r="D91" s="62" t="s">
        <v>238</v>
      </c>
    </row>
    <row r="92" spans="1:4" s="67" customFormat="1" ht="15.75">
      <c r="A92" s="60">
        <v>87</v>
      </c>
      <c r="B92" s="64" t="s">
        <v>63</v>
      </c>
      <c r="C92" s="62" t="s">
        <v>5</v>
      </c>
      <c r="D92" s="62" t="s">
        <v>304</v>
      </c>
    </row>
    <row r="93" spans="1:4" s="67" customFormat="1" ht="15.75">
      <c r="A93" s="60">
        <v>88</v>
      </c>
      <c r="B93" s="64" t="s">
        <v>324</v>
      </c>
      <c r="C93" s="62" t="s">
        <v>341</v>
      </c>
      <c r="D93" s="62">
        <v>5.04</v>
      </c>
    </row>
    <row r="94" spans="1:4" s="67" customFormat="1" ht="15.75">
      <c r="A94" s="60">
        <v>89</v>
      </c>
      <c r="B94" s="64" t="s">
        <v>96</v>
      </c>
      <c r="C94" s="62" t="s">
        <v>5</v>
      </c>
      <c r="D94" s="62" t="s">
        <v>239</v>
      </c>
    </row>
    <row r="95" spans="1:4" s="67" customFormat="1" ht="15.75">
      <c r="A95" s="60">
        <v>90</v>
      </c>
      <c r="B95" s="64" t="s">
        <v>97</v>
      </c>
      <c r="C95" s="62" t="s">
        <v>5</v>
      </c>
      <c r="D95" s="62" t="s">
        <v>342</v>
      </c>
    </row>
    <row r="96" spans="1:4" s="67" customFormat="1" ht="31.5">
      <c r="A96" s="60">
        <v>91</v>
      </c>
      <c r="B96" s="64" t="s">
        <v>98</v>
      </c>
      <c r="C96" s="62" t="s">
        <v>5</v>
      </c>
      <c r="D96" s="62"/>
    </row>
    <row r="97" spans="1:4" s="67" customFormat="1" ht="15.75">
      <c r="A97" s="60">
        <v>92</v>
      </c>
      <c r="B97" s="64" t="s">
        <v>99</v>
      </c>
      <c r="C97" s="62" t="s">
        <v>5</v>
      </c>
      <c r="D97" s="62" t="s">
        <v>323</v>
      </c>
    </row>
    <row r="98" spans="1:4" s="67" customFormat="1" ht="15.75">
      <c r="A98" s="60">
        <v>93</v>
      </c>
      <c r="B98" s="64" t="s">
        <v>328</v>
      </c>
      <c r="C98" s="62"/>
      <c r="D98" s="62" t="s">
        <v>228</v>
      </c>
    </row>
    <row r="99" spans="1:4" s="67" customFormat="1" ht="15" customHeight="1">
      <c r="A99" s="60">
        <v>94</v>
      </c>
      <c r="B99" s="64" t="s">
        <v>178</v>
      </c>
      <c r="C99" s="62" t="s">
        <v>343</v>
      </c>
      <c r="D99" s="62">
        <v>2.88</v>
      </c>
    </row>
    <row r="100" spans="1:4" s="67" customFormat="1" ht="94.5">
      <c r="A100" s="60">
        <v>95</v>
      </c>
      <c r="B100" s="64" t="s">
        <v>100</v>
      </c>
      <c r="C100" s="62" t="s">
        <v>5</v>
      </c>
      <c r="D100" s="71" t="s">
        <v>334</v>
      </c>
    </row>
    <row r="101" s="67" customFormat="1" ht="15.75"/>
    <row r="102" s="67" customFormat="1" ht="15.75"/>
    <row r="103" s="67" customFormat="1" ht="15.75"/>
    <row r="104" s="67" customFormat="1" ht="15.75"/>
    <row r="105" s="67" customFormat="1" ht="15.75"/>
    <row r="106" s="67" customFormat="1" ht="15.75"/>
    <row r="107" s="67" customFormat="1" ht="15.75"/>
    <row r="108" s="67" customFormat="1" ht="15.75"/>
    <row r="109" s="67" customFormat="1" ht="15.75"/>
    <row r="110" s="67" customFormat="1" ht="15.75"/>
    <row r="111" s="67" customFormat="1" ht="15.75"/>
    <row r="112" s="67" customFormat="1" ht="15.75"/>
    <row r="113" s="67" customFormat="1" ht="15.75"/>
    <row r="114" s="67" customFormat="1" ht="15.75"/>
    <row r="115" s="67" customFormat="1" ht="15.75"/>
    <row r="116" s="67" customFormat="1" ht="15.75"/>
    <row r="117" s="67" customFormat="1" ht="15.75"/>
    <row r="118" s="67" customFormat="1" ht="15.75"/>
    <row r="119" s="67" customFormat="1" ht="15.75"/>
    <row r="120" s="67" customFormat="1" ht="15.75"/>
  </sheetData>
  <sheetProtection/>
  <mergeCells count="1">
    <mergeCell ref="B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104" t="s">
        <v>105</v>
      </c>
      <c r="B1" s="104"/>
      <c r="C1" s="104"/>
      <c r="D1" s="104"/>
    </row>
    <row r="2" ht="15.75">
      <c r="B2" s="1" t="str">
        <f>'2.1'!B4</f>
        <v>по адресу: М.О., г. Щелково, Пролетарский проспект  д.7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179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180</v>
      </c>
      <c r="C6" s="5" t="s">
        <v>5</v>
      </c>
      <c r="D6" s="5"/>
    </row>
    <row r="7" spans="1:4" s="6" customFormat="1" ht="47.25">
      <c r="A7" s="4" t="s">
        <v>11</v>
      </c>
      <c r="B7" s="7" t="s">
        <v>181</v>
      </c>
      <c r="C7" s="5" t="s">
        <v>7</v>
      </c>
      <c r="D7" s="5"/>
    </row>
    <row r="8" spans="1:4" s="6" customFormat="1" ht="51" customHeight="1">
      <c r="A8" s="95" t="s">
        <v>182</v>
      </c>
      <c r="B8" s="95"/>
      <c r="C8" s="95"/>
      <c r="D8" s="95"/>
    </row>
    <row r="9" spans="1:4" s="6" customFormat="1" ht="19.5" customHeight="1">
      <c r="A9" s="4" t="s">
        <v>12</v>
      </c>
      <c r="B9" s="7" t="s">
        <v>183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184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101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102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103</v>
      </c>
      <c r="C13" s="5" t="s">
        <v>18</v>
      </c>
      <c r="D13" s="5"/>
    </row>
    <row r="14" spans="1:4" s="6" customFormat="1" ht="67.5" customHeight="1">
      <c r="A14" s="4" t="s">
        <v>17</v>
      </c>
      <c r="B14" s="7" t="s">
        <v>104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96" t="s">
        <v>110</v>
      </c>
      <c r="B1" s="96"/>
      <c r="C1" s="96"/>
      <c r="D1" s="96"/>
    </row>
    <row r="2" ht="15.75">
      <c r="B2" s="1" t="str">
        <f>'2.1'!B4</f>
        <v>по адресу: М.О., г. Щелково, Пролетарский проспект  д.7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95" t="s">
        <v>106</v>
      </c>
      <c r="B5" s="95"/>
      <c r="C5" s="95"/>
      <c r="D5" s="95"/>
    </row>
    <row r="6" spans="1:4" ht="19.5" customHeight="1">
      <c r="A6" s="4" t="s">
        <v>9</v>
      </c>
      <c r="B6" s="3" t="s">
        <v>107</v>
      </c>
      <c r="C6" s="5" t="s">
        <v>5</v>
      </c>
      <c r="D6" s="5"/>
    </row>
    <row r="7" spans="1:4" ht="63" customHeight="1">
      <c r="A7" s="4" t="s">
        <v>10</v>
      </c>
      <c r="B7" s="3" t="s">
        <v>108</v>
      </c>
      <c r="C7" s="5" t="s">
        <v>18</v>
      </c>
      <c r="D7" s="5"/>
    </row>
    <row r="8" spans="1:4" ht="82.5" customHeight="1">
      <c r="A8" s="4" t="s">
        <v>11</v>
      </c>
      <c r="B8" s="7" t="s">
        <v>109</v>
      </c>
      <c r="C8" s="5" t="s">
        <v>5</v>
      </c>
      <c r="D8" s="5"/>
    </row>
    <row r="9" spans="1:4" ht="19.5" customHeight="1">
      <c r="A9" s="4" t="s">
        <v>12</v>
      </c>
      <c r="B9" s="7" t="s">
        <v>31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96" t="s">
        <v>113</v>
      </c>
      <c r="B1" s="96"/>
      <c r="C1" s="96"/>
      <c r="D1" s="96"/>
    </row>
    <row r="2" ht="15.75">
      <c r="B2" s="1" t="str">
        <f>'2.1'!B4</f>
        <v>по адресу: М.О., г. Щелково, Пролетарский проспект  д.7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111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112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2"/>
  <sheetViews>
    <sheetView zoomScalePageLayoutView="0" workbookViewId="0" topLeftCell="A16">
      <selection activeCell="D22" sqref="D22"/>
    </sheetView>
  </sheetViews>
  <sheetFormatPr defaultColWidth="9.140625" defaultRowHeight="15"/>
  <cols>
    <col min="1" max="1" width="5.8515625" style="48" customWidth="1"/>
    <col min="2" max="2" width="53.421875" style="49" customWidth="1"/>
    <col min="3" max="3" width="10.7109375" style="48" bestFit="1" customWidth="1"/>
    <col min="4" max="4" width="13.421875" style="50" bestFit="1" customWidth="1"/>
    <col min="5" max="6" width="5.57421875" style="1" bestFit="1" customWidth="1"/>
    <col min="7" max="7" width="9.00390625" style="1" bestFit="1" customWidth="1"/>
    <col min="8" max="8" width="11.28125" style="1" bestFit="1" customWidth="1"/>
    <col min="9" max="16384" width="9.140625" style="1" customWidth="1"/>
  </cols>
  <sheetData>
    <row r="1" spans="1:5" ht="36.75" customHeight="1">
      <c r="A1" s="38"/>
      <c r="B1" s="110" t="s">
        <v>292</v>
      </c>
      <c r="C1" s="110"/>
      <c r="D1" s="110"/>
      <c r="E1" s="23"/>
    </row>
    <row r="2" spans="1:5" ht="15.75">
      <c r="A2" s="38"/>
      <c r="B2" s="39" t="str">
        <f>'2.1'!B4</f>
        <v>по адресу: М.О., г. Щелково, Пролетарский проспект  д.7</v>
      </c>
      <c r="C2" s="38"/>
      <c r="D2" s="40"/>
      <c r="E2" s="23"/>
    </row>
    <row r="3" spans="1:4" ht="35.25" customHeight="1">
      <c r="A3" s="41" t="s">
        <v>0</v>
      </c>
      <c r="B3" s="42" t="s">
        <v>1</v>
      </c>
      <c r="C3" s="43" t="s">
        <v>2</v>
      </c>
      <c r="D3" s="44" t="s">
        <v>3</v>
      </c>
    </row>
    <row r="4" spans="1:4" s="6" customFormat="1" ht="19.5" customHeight="1">
      <c r="A4" s="41">
        <v>1</v>
      </c>
      <c r="B4" s="42" t="s">
        <v>4</v>
      </c>
      <c r="C4" s="41" t="s">
        <v>5</v>
      </c>
      <c r="D4" s="51" t="s">
        <v>306</v>
      </c>
    </row>
    <row r="5" spans="1:4" s="6" customFormat="1" ht="19.5" customHeight="1">
      <c r="A5" s="41">
        <v>2</v>
      </c>
      <c r="B5" s="42" t="s">
        <v>114</v>
      </c>
      <c r="C5" s="41" t="s">
        <v>5</v>
      </c>
      <c r="D5" s="51">
        <v>42736</v>
      </c>
    </row>
    <row r="6" spans="1:4" s="6" customFormat="1" ht="19.5" customHeight="1">
      <c r="A6" s="41">
        <v>3</v>
      </c>
      <c r="B6" s="42" t="s">
        <v>115</v>
      </c>
      <c r="C6" s="41" t="s">
        <v>5</v>
      </c>
      <c r="D6" s="51">
        <v>43100</v>
      </c>
    </row>
    <row r="7" spans="1:4" s="6" customFormat="1" ht="30" customHeight="1">
      <c r="A7" s="41">
        <v>4</v>
      </c>
      <c r="B7" s="108" t="s">
        <v>185</v>
      </c>
      <c r="C7" s="109"/>
      <c r="D7" s="111"/>
    </row>
    <row r="8" spans="1:4" s="6" customFormat="1" ht="30" customHeight="1">
      <c r="A8" s="41">
        <v>5</v>
      </c>
      <c r="B8" s="42" t="s">
        <v>116</v>
      </c>
      <c r="C8" s="41" t="s">
        <v>18</v>
      </c>
      <c r="D8" s="52">
        <v>0</v>
      </c>
    </row>
    <row r="9" spans="1:4" s="6" customFormat="1" ht="19.5" customHeight="1">
      <c r="A9" s="41">
        <v>6</v>
      </c>
      <c r="B9" s="46" t="s">
        <v>126</v>
      </c>
      <c r="C9" s="41" t="s">
        <v>18</v>
      </c>
      <c r="D9" s="52">
        <v>935.66</v>
      </c>
    </row>
    <row r="10" spans="1:4" s="6" customFormat="1" ht="19.5" customHeight="1">
      <c r="A10" s="41">
        <v>7</v>
      </c>
      <c r="B10" s="46" t="s">
        <v>127</v>
      </c>
      <c r="C10" s="41" t="s">
        <v>18</v>
      </c>
      <c r="D10" s="52">
        <v>141815.18</v>
      </c>
    </row>
    <row r="11" spans="1:4" s="6" customFormat="1" ht="33" customHeight="1">
      <c r="A11" s="41">
        <v>8</v>
      </c>
      <c r="B11" s="53" t="s">
        <v>293</v>
      </c>
      <c r="C11" s="41" t="s">
        <v>18</v>
      </c>
      <c r="D11" s="44">
        <v>1943600.31</v>
      </c>
    </row>
    <row r="12" spans="1:4" s="6" customFormat="1" ht="19.5" customHeight="1">
      <c r="A12" s="41">
        <v>9</v>
      </c>
      <c r="B12" s="54" t="s">
        <v>307</v>
      </c>
      <c r="C12" s="41" t="s">
        <v>18</v>
      </c>
      <c r="D12" s="45">
        <f>D11-D13-D14</f>
        <v>1272356.0699999998</v>
      </c>
    </row>
    <row r="13" spans="1:4" s="6" customFormat="1" ht="19.5" customHeight="1">
      <c r="A13" s="41">
        <v>10</v>
      </c>
      <c r="B13" s="46" t="s">
        <v>128</v>
      </c>
      <c r="C13" s="41" t="s">
        <v>18</v>
      </c>
      <c r="D13" s="45">
        <v>396139.08</v>
      </c>
    </row>
    <row r="14" spans="1:4" s="6" customFormat="1" ht="19.5" customHeight="1">
      <c r="A14" s="41">
        <v>11</v>
      </c>
      <c r="B14" s="46" t="s">
        <v>129</v>
      </c>
      <c r="C14" s="41" t="s">
        <v>18</v>
      </c>
      <c r="D14" s="45">
        <f>D26</f>
        <v>275105.16000000003</v>
      </c>
    </row>
    <row r="15" spans="1:4" s="6" customFormat="1" ht="20.25" customHeight="1">
      <c r="A15" s="41">
        <v>12</v>
      </c>
      <c r="B15" s="42" t="s">
        <v>117</v>
      </c>
      <c r="C15" s="41" t="s">
        <v>18</v>
      </c>
      <c r="D15" s="44">
        <f>SUM(D16:D20)</f>
        <v>1899428.87</v>
      </c>
    </row>
    <row r="16" spans="1:4" s="6" customFormat="1" ht="20.25" customHeight="1">
      <c r="A16" s="41">
        <v>13</v>
      </c>
      <c r="B16" s="46" t="s">
        <v>186</v>
      </c>
      <c r="C16" s="41" t="s">
        <v>18</v>
      </c>
      <c r="D16" s="45">
        <v>1899428.87</v>
      </c>
    </row>
    <row r="17" spans="1:4" s="6" customFormat="1" ht="20.25" customHeight="1">
      <c r="A17" s="41">
        <v>14</v>
      </c>
      <c r="B17" s="46" t="s">
        <v>187</v>
      </c>
      <c r="C17" s="41" t="s">
        <v>18</v>
      </c>
      <c r="D17" s="45">
        <v>0</v>
      </c>
    </row>
    <row r="18" spans="1:4" s="6" customFormat="1" ht="20.25" customHeight="1">
      <c r="A18" s="41">
        <v>15</v>
      </c>
      <c r="B18" s="46" t="s">
        <v>130</v>
      </c>
      <c r="C18" s="41" t="s">
        <v>18</v>
      </c>
      <c r="D18" s="45">
        <v>0</v>
      </c>
    </row>
    <row r="19" spans="1:4" s="6" customFormat="1" ht="36.75" customHeight="1">
      <c r="A19" s="41">
        <v>16</v>
      </c>
      <c r="B19" s="46" t="s">
        <v>131</v>
      </c>
      <c r="C19" s="41" t="s">
        <v>18</v>
      </c>
      <c r="D19" s="45">
        <v>0</v>
      </c>
    </row>
    <row r="20" spans="1:4" s="6" customFormat="1" ht="20.25" customHeight="1">
      <c r="A20" s="41">
        <v>17</v>
      </c>
      <c r="B20" s="46" t="s">
        <v>132</v>
      </c>
      <c r="C20" s="41" t="s">
        <v>18</v>
      </c>
      <c r="D20" s="45">
        <v>0</v>
      </c>
    </row>
    <row r="21" spans="1:4" s="6" customFormat="1" ht="20.25" customHeight="1">
      <c r="A21" s="41">
        <v>18</v>
      </c>
      <c r="B21" s="42" t="s">
        <v>118</v>
      </c>
      <c r="C21" s="41" t="s">
        <v>18</v>
      </c>
      <c r="D21" s="44">
        <f>D8+D16</f>
        <v>1899428.87</v>
      </c>
    </row>
    <row r="22" spans="1:4" s="6" customFormat="1" ht="31.5">
      <c r="A22" s="41">
        <v>19</v>
      </c>
      <c r="B22" s="46" t="s">
        <v>119</v>
      </c>
      <c r="C22" s="41" t="s">
        <v>18</v>
      </c>
      <c r="D22" s="45">
        <f>D8+D13-D27</f>
        <v>-807346.46</v>
      </c>
    </row>
    <row r="23" spans="1:4" s="6" customFormat="1" ht="20.25" customHeight="1">
      <c r="A23" s="41">
        <v>20</v>
      </c>
      <c r="B23" s="46" t="s">
        <v>124</v>
      </c>
      <c r="C23" s="41" t="s">
        <v>18</v>
      </c>
      <c r="D23" s="45">
        <v>2229.73</v>
      </c>
    </row>
    <row r="24" spans="1:4" s="6" customFormat="1" ht="20.25" customHeight="1">
      <c r="A24" s="41">
        <v>21</v>
      </c>
      <c r="B24" s="46" t="s">
        <v>125</v>
      </c>
      <c r="C24" s="41" t="s">
        <v>18</v>
      </c>
      <c r="D24" s="45">
        <v>191152.75</v>
      </c>
    </row>
    <row r="25" spans="1:4" s="6" customFormat="1" ht="36.75" customHeight="1">
      <c r="A25" s="41">
        <v>22</v>
      </c>
      <c r="B25" s="108" t="s">
        <v>294</v>
      </c>
      <c r="C25" s="109"/>
      <c r="D25" s="111"/>
    </row>
    <row r="26" spans="1:8" s="6" customFormat="1" ht="15.75">
      <c r="A26" s="41">
        <v>23</v>
      </c>
      <c r="B26" s="47" t="s">
        <v>241</v>
      </c>
      <c r="C26" s="41" t="s">
        <v>5</v>
      </c>
      <c r="D26" s="45">
        <v>275105.16000000003</v>
      </c>
      <c r="E26" s="55">
        <v>4.26</v>
      </c>
      <c r="F26" s="6">
        <v>4.65</v>
      </c>
      <c r="G26" s="56">
        <v>5146</v>
      </c>
      <c r="H26" s="56">
        <f>(E26+F26)/2*12*G26</f>
        <v>275105.16000000003</v>
      </c>
    </row>
    <row r="27" spans="1:8" s="6" customFormat="1" ht="15.75">
      <c r="A27" s="41">
        <v>24</v>
      </c>
      <c r="B27" s="47" t="s">
        <v>244</v>
      </c>
      <c r="C27" s="41" t="s">
        <v>5</v>
      </c>
      <c r="D27" s="45">
        <v>1203485.54</v>
      </c>
      <c r="E27" s="55">
        <v>6.23</v>
      </c>
      <c r="F27" s="6">
        <v>6.6</v>
      </c>
      <c r="G27" s="56">
        <v>5146</v>
      </c>
      <c r="H27" s="56">
        <f aca="true" t="shared" si="0" ref="H27:H37">(E27+F27)/2*12*G27</f>
        <v>396139.08</v>
      </c>
    </row>
    <row r="28" spans="1:8" s="6" customFormat="1" ht="15.75">
      <c r="A28" s="41">
        <v>25</v>
      </c>
      <c r="B28" s="47" t="s">
        <v>247</v>
      </c>
      <c r="C28" s="41" t="s">
        <v>5</v>
      </c>
      <c r="D28" s="45">
        <v>317405.28</v>
      </c>
      <c r="E28" s="55">
        <v>5.28</v>
      </c>
      <c r="F28" s="6">
        <v>5</v>
      </c>
      <c r="G28" s="56">
        <v>5146</v>
      </c>
      <c r="H28" s="56">
        <f t="shared" si="0"/>
        <v>317405.28</v>
      </c>
    </row>
    <row r="29" spans="1:8" s="6" customFormat="1" ht="15.75">
      <c r="A29" s="41">
        <v>26</v>
      </c>
      <c r="B29" s="47" t="s">
        <v>248</v>
      </c>
      <c r="C29" s="41" t="s">
        <v>5</v>
      </c>
      <c r="D29" s="45">
        <v>92010.48</v>
      </c>
      <c r="E29" s="55">
        <v>1.49</v>
      </c>
      <c r="F29" s="6">
        <v>1.49</v>
      </c>
      <c r="G29" s="56">
        <v>5146</v>
      </c>
      <c r="H29" s="56">
        <f t="shared" si="0"/>
        <v>92010.48</v>
      </c>
    </row>
    <row r="30" spans="1:8" s="6" customFormat="1" ht="15.75">
      <c r="A30" s="41">
        <v>27</v>
      </c>
      <c r="B30" s="47" t="s">
        <v>249</v>
      </c>
      <c r="C30" s="41" t="s">
        <v>5</v>
      </c>
      <c r="D30" s="45">
        <v>153144.96</v>
      </c>
      <c r="E30" s="55">
        <v>2.21</v>
      </c>
      <c r="F30" s="6">
        <v>2.75</v>
      </c>
      <c r="G30" s="56">
        <v>5146</v>
      </c>
      <c r="H30" s="56">
        <f t="shared" si="0"/>
        <v>153144.96</v>
      </c>
    </row>
    <row r="31" spans="1:8" s="6" customFormat="1" ht="15.75">
      <c r="A31" s="41">
        <v>28</v>
      </c>
      <c r="B31" s="47" t="s">
        <v>251</v>
      </c>
      <c r="C31" s="41" t="s">
        <v>5</v>
      </c>
      <c r="D31" s="45">
        <v>110536.08</v>
      </c>
      <c r="E31" s="55">
        <v>1.78</v>
      </c>
      <c r="F31" s="6">
        <v>1.8</v>
      </c>
      <c r="G31" s="56">
        <v>5146</v>
      </c>
      <c r="H31" s="56">
        <f t="shared" si="0"/>
        <v>110536.08</v>
      </c>
    </row>
    <row r="32" spans="1:8" s="6" customFormat="1" ht="63">
      <c r="A32" s="41">
        <v>29</v>
      </c>
      <c r="B32" s="47" t="s">
        <v>252</v>
      </c>
      <c r="C32" s="41" t="s">
        <v>5</v>
      </c>
      <c r="D32" s="45">
        <v>279736.56</v>
      </c>
      <c r="E32" s="55">
        <v>4.53</v>
      </c>
      <c r="F32" s="6">
        <v>4.53</v>
      </c>
      <c r="G32" s="56">
        <v>5146</v>
      </c>
      <c r="H32" s="56">
        <f t="shared" si="0"/>
        <v>279736.56</v>
      </c>
    </row>
    <row r="33" spans="1:8" s="6" customFormat="1" ht="15.75">
      <c r="A33" s="41">
        <v>30</v>
      </c>
      <c r="B33" s="47" t="s">
        <v>253</v>
      </c>
      <c r="C33" s="41" t="s">
        <v>5</v>
      </c>
      <c r="D33" s="45">
        <v>3705.12</v>
      </c>
      <c r="E33" s="55">
        <v>0.06</v>
      </c>
      <c r="F33" s="6">
        <v>0.06</v>
      </c>
      <c r="G33" s="56">
        <v>5146</v>
      </c>
      <c r="H33" s="56">
        <f t="shared" si="0"/>
        <v>3705.12</v>
      </c>
    </row>
    <row r="34" spans="1:8" s="6" customFormat="1" ht="15.75">
      <c r="A34" s="41">
        <v>31</v>
      </c>
      <c r="B34" s="47" t="s">
        <v>261</v>
      </c>
      <c r="C34" s="41"/>
      <c r="D34" s="45">
        <v>17290.56</v>
      </c>
      <c r="E34" s="55">
        <v>0.11</v>
      </c>
      <c r="F34" s="6">
        <v>0.45</v>
      </c>
      <c r="G34" s="56">
        <v>5146</v>
      </c>
      <c r="H34" s="56">
        <f t="shared" si="0"/>
        <v>17290.56</v>
      </c>
    </row>
    <row r="35" spans="1:8" s="6" customFormat="1" ht="15.75">
      <c r="A35" s="41">
        <v>32</v>
      </c>
      <c r="B35" s="47" t="s">
        <v>255</v>
      </c>
      <c r="C35" s="41" t="s">
        <v>5</v>
      </c>
      <c r="D35" s="45">
        <v>8645.28</v>
      </c>
      <c r="E35" s="55">
        <v>0.14</v>
      </c>
      <c r="F35" s="6">
        <v>0.14</v>
      </c>
      <c r="G35" s="56">
        <v>5146</v>
      </c>
      <c r="H35" s="56">
        <f t="shared" si="0"/>
        <v>8645.28</v>
      </c>
    </row>
    <row r="36" spans="1:8" s="6" customFormat="1" ht="15.75">
      <c r="A36" s="41">
        <v>33</v>
      </c>
      <c r="B36" s="47" t="s">
        <v>257</v>
      </c>
      <c r="C36" s="41" t="s">
        <v>5</v>
      </c>
      <c r="D36" s="45">
        <v>2470.08</v>
      </c>
      <c r="E36" s="55">
        <v>0.04</v>
      </c>
      <c r="F36" s="6">
        <v>0.04</v>
      </c>
      <c r="G36" s="56">
        <v>5146</v>
      </c>
      <c r="H36" s="56">
        <f t="shared" si="0"/>
        <v>2470.08</v>
      </c>
    </row>
    <row r="37" spans="1:8" s="6" customFormat="1" ht="15.75">
      <c r="A37" s="41">
        <v>34</v>
      </c>
      <c r="B37" s="47" t="s">
        <v>259</v>
      </c>
      <c r="C37" s="41" t="s">
        <v>5</v>
      </c>
      <c r="D37" s="45">
        <v>239597.76</v>
      </c>
      <c r="E37" s="55">
        <v>3.88</v>
      </c>
      <c r="F37" s="6">
        <v>3.88</v>
      </c>
      <c r="G37" s="56">
        <v>5146</v>
      </c>
      <c r="H37" s="56">
        <f t="shared" si="0"/>
        <v>239597.76</v>
      </c>
    </row>
    <row r="38" spans="1:4" s="6" customFormat="1" ht="15.75">
      <c r="A38" s="41">
        <v>35</v>
      </c>
      <c r="B38" s="47" t="s">
        <v>295</v>
      </c>
      <c r="C38" s="41" t="s">
        <v>5</v>
      </c>
      <c r="D38" s="45">
        <v>3632.43</v>
      </c>
    </row>
    <row r="39" spans="1:4" s="6" customFormat="1" ht="15.75">
      <c r="A39" s="41">
        <v>36</v>
      </c>
      <c r="B39" s="47" t="s">
        <v>296</v>
      </c>
      <c r="C39" s="41" t="s">
        <v>5</v>
      </c>
      <c r="D39" s="45">
        <v>21452.63</v>
      </c>
    </row>
    <row r="40" spans="1:4" s="6" customFormat="1" ht="15.75">
      <c r="A40" s="41">
        <v>37</v>
      </c>
      <c r="B40" s="47" t="s">
        <v>297</v>
      </c>
      <c r="C40" s="41" t="s">
        <v>5</v>
      </c>
      <c r="D40" s="45">
        <v>76885.7</v>
      </c>
    </row>
    <row r="41" spans="1:4" s="6" customFormat="1" ht="15.75">
      <c r="A41" s="41">
        <v>38</v>
      </c>
      <c r="B41" s="108" t="s">
        <v>188</v>
      </c>
      <c r="C41" s="109"/>
      <c r="D41" s="111"/>
    </row>
    <row r="42" spans="1:4" s="6" customFormat="1" ht="15.75">
      <c r="A42" s="41">
        <v>39</v>
      </c>
      <c r="B42" s="46" t="s">
        <v>189</v>
      </c>
      <c r="C42" s="41" t="s">
        <v>6</v>
      </c>
      <c r="D42" s="45">
        <v>0</v>
      </c>
    </row>
    <row r="43" spans="1:4" s="6" customFormat="1" ht="15.75">
      <c r="A43" s="41">
        <v>40</v>
      </c>
      <c r="B43" s="46" t="s">
        <v>190</v>
      </c>
      <c r="C43" s="41" t="s">
        <v>6</v>
      </c>
      <c r="D43" s="45">
        <v>0</v>
      </c>
    </row>
    <row r="44" spans="1:4" s="6" customFormat="1" ht="31.5">
      <c r="A44" s="41">
        <v>41</v>
      </c>
      <c r="B44" s="46" t="s">
        <v>191</v>
      </c>
      <c r="C44" s="41" t="s">
        <v>6</v>
      </c>
      <c r="D44" s="45">
        <v>0</v>
      </c>
    </row>
    <row r="45" spans="1:4" s="6" customFormat="1" ht="15.75">
      <c r="A45" s="41">
        <v>42</v>
      </c>
      <c r="B45" s="46" t="s">
        <v>192</v>
      </c>
      <c r="C45" s="41" t="s">
        <v>18</v>
      </c>
      <c r="D45" s="45">
        <v>0</v>
      </c>
    </row>
    <row r="46" spans="1:4" s="6" customFormat="1" ht="15.75">
      <c r="A46" s="41">
        <v>43</v>
      </c>
      <c r="B46" s="108" t="s">
        <v>120</v>
      </c>
      <c r="C46" s="109"/>
      <c r="D46" s="111"/>
    </row>
    <row r="47" spans="1:4" s="6" customFormat="1" ht="31.5">
      <c r="A47" s="41">
        <v>44</v>
      </c>
      <c r="B47" s="46" t="s">
        <v>121</v>
      </c>
      <c r="C47" s="41" t="s">
        <v>18</v>
      </c>
      <c r="D47" s="45">
        <v>0</v>
      </c>
    </row>
    <row r="48" spans="1:4" s="6" customFormat="1" ht="15.75">
      <c r="A48" s="41">
        <v>45</v>
      </c>
      <c r="B48" s="46" t="s">
        <v>126</v>
      </c>
      <c r="C48" s="41" t="s">
        <v>18</v>
      </c>
      <c r="D48" s="45">
        <v>1582.99</v>
      </c>
    </row>
    <row r="49" spans="1:4" s="6" customFormat="1" ht="15.75">
      <c r="A49" s="41">
        <v>46</v>
      </c>
      <c r="B49" s="46" t="s">
        <v>127</v>
      </c>
      <c r="C49" s="41" t="s">
        <v>18</v>
      </c>
      <c r="D49" s="45">
        <v>341945.81</v>
      </c>
    </row>
    <row r="50" spans="1:4" s="6" customFormat="1" ht="31.5">
      <c r="A50" s="41">
        <v>47</v>
      </c>
      <c r="B50" s="46" t="s">
        <v>122</v>
      </c>
      <c r="C50" s="41" t="s">
        <v>18</v>
      </c>
      <c r="D50" s="45">
        <v>0</v>
      </c>
    </row>
    <row r="51" spans="1:4" s="6" customFormat="1" ht="15.75">
      <c r="A51" s="41">
        <v>48</v>
      </c>
      <c r="B51" s="46" t="s">
        <v>126</v>
      </c>
      <c r="C51" s="41" t="s">
        <v>18</v>
      </c>
      <c r="D51" s="45">
        <v>12396.67</v>
      </c>
    </row>
    <row r="52" spans="1:4" s="6" customFormat="1" ht="15.75">
      <c r="A52" s="41">
        <v>49</v>
      </c>
      <c r="B52" s="46" t="s">
        <v>127</v>
      </c>
      <c r="C52" s="41" t="s">
        <v>18</v>
      </c>
      <c r="D52" s="45">
        <v>462664.86</v>
      </c>
    </row>
    <row r="53" spans="1:4" s="6" customFormat="1" ht="15.75">
      <c r="A53" s="41">
        <v>50</v>
      </c>
      <c r="B53" s="108" t="s">
        <v>298</v>
      </c>
      <c r="C53" s="109"/>
      <c r="D53" s="111"/>
    </row>
    <row r="54" spans="1:4" s="6" customFormat="1" ht="15.75">
      <c r="A54" s="41">
        <v>51</v>
      </c>
      <c r="B54" s="105" t="s">
        <v>263</v>
      </c>
      <c r="C54" s="106"/>
      <c r="D54" s="107"/>
    </row>
    <row r="55" spans="1:4" s="6" customFormat="1" ht="15.75">
      <c r="A55" s="41">
        <v>52</v>
      </c>
      <c r="B55" s="46" t="s">
        <v>123</v>
      </c>
      <c r="C55" s="41" t="s">
        <v>278</v>
      </c>
      <c r="D55" s="45">
        <v>671.58</v>
      </c>
    </row>
    <row r="56" spans="1:4" s="6" customFormat="1" ht="15.75">
      <c r="A56" s="41">
        <v>53</v>
      </c>
      <c r="B56" s="46" t="s">
        <v>193</v>
      </c>
      <c r="C56" s="41" t="s">
        <v>18</v>
      </c>
      <c r="D56" s="45">
        <v>1761326.85</v>
      </c>
    </row>
    <row r="57" spans="1:4" s="6" customFormat="1" ht="15.75">
      <c r="A57" s="41">
        <v>54</v>
      </c>
      <c r="B57" s="46" t="s">
        <v>194</v>
      </c>
      <c r="C57" s="41" t="s">
        <v>18</v>
      </c>
      <c r="D57" s="45">
        <v>1680071.43</v>
      </c>
    </row>
    <row r="58" spans="1:4" s="6" customFormat="1" ht="15.75">
      <c r="A58" s="41">
        <v>55</v>
      </c>
      <c r="B58" s="46" t="s">
        <v>195</v>
      </c>
      <c r="C58" s="41" t="s">
        <v>18</v>
      </c>
      <c r="D58" s="45">
        <v>261632.13</v>
      </c>
    </row>
    <row r="59" spans="1:4" s="6" customFormat="1" ht="15.75">
      <c r="A59" s="41">
        <v>60</v>
      </c>
      <c r="B59" s="108" t="s">
        <v>196</v>
      </c>
      <c r="C59" s="109"/>
      <c r="D59" s="109"/>
    </row>
    <row r="60" spans="1:4" s="6" customFormat="1" ht="15.75">
      <c r="A60" s="41">
        <v>61</v>
      </c>
      <c r="B60" s="46" t="s">
        <v>189</v>
      </c>
      <c r="C60" s="41" t="s">
        <v>6</v>
      </c>
      <c r="D60" s="45">
        <v>0</v>
      </c>
    </row>
    <row r="61" spans="1:4" s="6" customFormat="1" ht="15.75">
      <c r="A61" s="41">
        <v>62</v>
      </c>
      <c r="B61" s="46" t="s">
        <v>190</v>
      </c>
      <c r="C61" s="41" t="s">
        <v>6</v>
      </c>
      <c r="D61" s="45">
        <v>0</v>
      </c>
    </row>
    <row r="62" spans="1:4" s="6" customFormat="1" ht="31.5">
      <c r="A62" s="41">
        <v>63</v>
      </c>
      <c r="B62" s="46" t="s">
        <v>191</v>
      </c>
      <c r="C62" s="41" t="s">
        <v>6</v>
      </c>
      <c r="D62" s="45">
        <v>0</v>
      </c>
    </row>
    <row r="63" spans="1:4" s="6" customFormat="1" ht="15.75">
      <c r="A63" s="41">
        <v>64</v>
      </c>
      <c r="B63" s="46" t="s">
        <v>192</v>
      </c>
      <c r="C63" s="41" t="s">
        <v>18</v>
      </c>
      <c r="D63" s="45">
        <v>0</v>
      </c>
    </row>
    <row r="64" spans="1:4" s="6" customFormat="1" ht="15.75">
      <c r="A64" s="41">
        <v>65</v>
      </c>
      <c r="B64" s="105" t="s">
        <v>299</v>
      </c>
      <c r="C64" s="106"/>
      <c r="D64" s="106"/>
    </row>
    <row r="65" spans="1:4" s="6" customFormat="1" ht="15.75">
      <c r="A65" s="41">
        <v>66</v>
      </c>
      <c r="B65" s="46" t="s">
        <v>123</v>
      </c>
      <c r="C65" s="41" t="s">
        <v>33</v>
      </c>
      <c r="D65" s="45">
        <f>3930.92+2892.08</f>
        <v>6823</v>
      </c>
    </row>
    <row r="66" spans="1:4" s="6" customFormat="1" ht="15.75">
      <c r="A66" s="41">
        <v>67</v>
      </c>
      <c r="B66" s="46" t="s">
        <v>193</v>
      </c>
      <c r="C66" s="41" t="s">
        <v>18</v>
      </c>
      <c r="D66" s="45">
        <f>155912.52+95259.45</f>
        <v>251171.96999999997</v>
      </c>
    </row>
    <row r="67" spans="1:4" s="6" customFormat="1" ht="15.75">
      <c r="A67" s="41">
        <v>68</v>
      </c>
      <c r="B67" s="46" t="s">
        <v>194</v>
      </c>
      <c r="C67" s="41" t="s">
        <v>18</v>
      </c>
      <c r="D67" s="45">
        <v>240648.82</v>
      </c>
    </row>
    <row r="68" spans="1:4" s="6" customFormat="1" ht="15.75">
      <c r="A68" s="41">
        <v>69</v>
      </c>
      <c r="B68" s="46" t="s">
        <v>195</v>
      </c>
      <c r="C68" s="41" t="s">
        <v>18</v>
      </c>
      <c r="D68" s="45">
        <v>34692.49</v>
      </c>
    </row>
    <row r="69" spans="1:4" s="6" customFormat="1" ht="15.75">
      <c r="A69" s="41">
        <v>70</v>
      </c>
      <c r="B69" s="105" t="s">
        <v>300</v>
      </c>
      <c r="C69" s="106"/>
      <c r="D69" s="107"/>
    </row>
    <row r="70" spans="1:4" s="6" customFormat="1" ht="15.75">
      <c r="A70" s="41">
        <v>71</v>
      </c>
      <c r="B70" s="46" t="s">
        <v>123</v>
      </c>
      <c r="C70" s="41" t="s">
        <v>33</v>
      </c>
      <c r="D70" s="45">
        <f>6835.37+4265.9</f>
        <v>11101.27</v>
      </c>
    </row>
    <row r="71" spans="1:4" s="6" customFormat="1" ht="15.75">
      <c r="A71" s="41">
        <v>72</v>
      </c>
      <c r="B71" s="46" t="s">
        <v>193</v>
      </c>
      <c r="C71" s="41" t="s">
        <v>18</v>
      </c>
      <c r="D71" s="45">
        <f>225994.51+119616.41</f>
        <v>345610.92000000004</v>
      </c>
    </row>
    <row r="72" spans="1:4" s="6" customFormat="1" ht="15.75">
      <c r="A72" s="41">
        <v>73</v>
      </c>
      <c r="B72" s="46" t="s">
        <v>194</v>
      </c>
      <c r="C72" s="41" t="s">
        <v>18</v>
      </c>
      <c r="D72" s="45">
        <v>334926.93</v>
      </c>
    </row>
    <row r="73" spans="1:4" s="6" customFormat="1" ht="15.75">
      <c r="A73" s="41">
        <v>74</v>
      </c>
      <c r="B73" s="46" t="s">
        <v>195</v>
      </c>
      <c r="C73" s="41" t="s">
        <v>18</v>
      </c>
      <c r="D73" s="45">
        <v>45596.57</v>
      </c>
    </row>
    <row r="74" spans="1:4" s="6" customFormat="1" ht="15.75">
      <c r="A74" s="41">
        <v>79</v>
      </c>
      <c r="B74" s="108" t="s">
        <v>196</v>
      </c>
      <c r="C74" s="109"/>
      <c r="D74" s="109"/>
    </row>
    <row r="75" spans="1:4" s="6" customFormat="1" ht="15.75">
      <c r="A75" s="41">
        <v>80</v>
      </c>
      <c r="B75" s="46" t="s">
        <v>189</v>
      </c>
      <c r="C75" s="41" t="s">
        <v>6</v>
      </c>
      <c r="D75" s="45">
        <v>0</v>
      </c>
    </row>
    <row r="76" spans="1:4" s="6" customFormat="1" ht="15.75">
      <c r="A76" s="41">
        <v>81</v>
      </c>
      <c r="B76" s="46" t="s">
        <v>190</v>
      </c>
      <c r="C76" s="41" t="s">
        <v>6</v>
      </c>
      <c r="D76" s="45">
        <v>0</v>
      </c>
    </row>
    <row r="77" spans="1:4" s="6" customFormat="1" ht="31.5">
      <c r="A77" s="41">
        <v>82</v>
      </c>
      <c r="B77" s="46" t="s">
        <v>191</v>
      </c>
      <c r="C77" s="41" t="s">
        <v>6</v>
      </c>
      <c r="D77" s="45">
        <v>0</v>
      </c>
    </row>
    <row r="78" spans="1:4" s="6" customFormat="1" ht="15.75">
      <c r="A78" s="41">
        <v>83</v>
      </c>
      <c r="B78" s="46" t="s">
        <v>192</v>
      </c>
      <c r="C78" s="41" t="s">
        <v>18</v>
      </c>
      <c r="D78" s="45">
        <v>0</v>
      </c>
    </row>
    <row r="79" spans="1:4" s="6" customFormat="1" ht="15.75">
      <c r="A79" s="41">
        <v>84</v>
      </c>
      <c r="B79" s="108" t="s">
        <v>301</v>
      </c>
      <c r="C79" s="109"/>
      <c r="D79" s="109"/>
    </row>
    <row r="80" spans="1:4" s="6" customFormat="1" ht="15.75">
      <c r="A80" s="41">
        <v>85</v>
      </c>
      <c r="B80" s="46" t="s">
        <v>123</v>
      </c>
      <c r="C80" s="41" t="s">
        <v>33</v>
      </c>
      <c r="D80" s="45">
        <v>4668.73</v>
      </c>
    </row>
    <row r="81" spans="1:4" s="6" customFormat="1" ht="15.75">
      <c r="A81" s="41">
        <v>86</v>
      </c>
      <c r="B81" s="46" t="s">
        <v>193</v>
      </c>
      <c r="C81" s="41" t="s">
        <v>18</v>
      </c>
      <c r="D81" s="45">
        <v>153336.22</v>
      </c>
    </row>
    <row r="82" spans="1:4" s="6" customFormat="1" ht="15.75">
      <c r="A82" s="41">
        <v>87</v>
      </c>
      <c r="B82" s="46" t="s">
        <v>194</v>
      </c>
      <c r="C82" s="41" t="s">
        <v>18</v>
      </c>
      <c r="D82" s="45">
        <f>42231.06+109089.7</f>
        <v>151320.76</v>
      </c>
    </row>
    <row r="83" spans="1:4" s="6" customFormat="1" ht="15.75">
      <c r="A83" s="41">
        <v>88</v>
      </c>
      <c r="B83" s="46" t="s">
        <v>195</v>
      </c>
      <c r="C83" s="41" t="s">
        <v>18</v>
      </c>
      <c r="D83" s="45">
        <f>13202.4+5696.65</f>
        <v>18899.05</v>
      </c>
    </row>
    <row r="84" spans="1:4" s="6" customFormat="1" ht="15.75">
      <c r="A84" s="41">
        <v>93</v>
      </c>
      <c r="B84" s="108" t="s">
        <v>196</v>
      </c>
      <c r="C84" s="109"/>
      <c r="D84" s="109"/>
    </row>
    <row r="85" spans="1:4" s="6" customFormat="1" ht="15.75">
      <c r="A85" s="41">
        <v>94</v>
      </c>
      <c r="B85" s="46" t="s">
        <v>189</v>
      </c>
      <c r="C85" s="41" t="s">
        <v>6</v>
      </c>
      <c r="D85" s="45">
        <v>0</v>
      </c>
    </row>
    <row r="86" spans="1:4" s="6" customFormat="1" ht="15.75">
      <c r="A86" s="41">
        <v>95</v>
      </c>
      <c r="B86" s="46" t="s">
        <v>190</v>
      </c>
      <c r="C86" s="41" t="s">
        <v>6</v>
      </c>
      <c r="D86" s="45">
        <v>0</v>
      </c>
    </row>
    <row r="87" spans="1:4" s="6" customFormat="1" ht="31.5">
      <c r="A87" s="41">
        <v>96</v>
      </c>
      <c r="B87" s="46" t="s">
        <v>191</v>
      </c>
      <c r="C87" s="41" t="s">
        <v>6</v>
      </c>
      <c r="D87" s="45">
        <v>0</v>
      </c>
    </row>
    <row r="88" spans="1:4" s="6" customFormat="1" ht="15.75">
      <c r="A88" s="41">
        <v>97</v>
      </c>
      <c r="B88" s="46" t="s">
        <v>192</v>
      </c>
      <c r="C88" s="41" t="s">
        <v>18</v>
      </c>
      <c r="D88" s="45">
        <v>0</v>
      </c>
    </row>
    <row r="89" spans="1:4" s="6" customFormat="1" ht="15.75">
      <c r="A89" s="41">
        <v>98</v>
      </c>
      <c r="B89" s="108" t="s">
        <v>302</v>
      </c>
      <c r="C89" s="109"/>
      <c r="D89" s="109"/>
    </row>
    <row r="90" spans="1:4" s="6" customFormat="1" ht="15.75">
      <c r="A90" s="41">
        <v>99</v>
      </c>
      <c r="B90" s="46" t="s">
        <v>123</v>
      </c>
      <c r="C90" s="41" t="s">
        <v>278</v>
      </c>
      <c r="D90" s="45">
        <f>2887.65+212.89</f>
        <v>3100.54</v>
      </c>
    </row>
    <row r="91" spans="1:4" s="6" customFormat="1" ht="15.75">
      <c r="A91" s="41">
        <v>100</v>
      </c>
      <c r="B91" s="46" t="s">
        <v>193</v>
      </c>
      <c r="C91" s="41" t="s">
        <v>18</v>
      </c>
      <c r="D91" s="45">
        <f>560922.79+211948.63</f>
        <v>772871.42</v>
      </c>
    </row>
    <row r="92" spans="1:4" s="6" customFormat="1" ht="15.75">
      <c r="A92" s="41">
        <v>101</v>
      </c>
      <c r="B92" s="46" t="s">
        <v>194</v>
      </c>
      <c r="C92" s="41" t="s">
        <v>18</v>
      </c>
      <c r="D92" s="45">
        <f>565894.54+206372.52</f>
        <v>772267.06</v>
      </c>
    </row>
    <row r="93" spans="1:4" s="6" customFormat="1" ht="15.75">
      <c r="A93" s="41">
        <v>102</v>
      </c>
      <c r="B93" s="46" t="s">
        <v>195</v>
      </c>
      <c r="C93" s="41" t="s">
        <v>18</v>
      </c>
      <c r="D93" s="45">
        <f>68486.45+23474.39</f>
        <v>91960.84</v>
      </c>
    </row>
    <row r="94" spans="1:4" s="6" customFormat="1" ht="15.75">
      <c r="A94" s="41">
        <v>107</v>
      </c>
      <c r="B94" s="108" t="s">
        <v>196</v>
      </c>
      <c r="C94" s="109"/>
      <c r="D94" s="109"/>
    </row>
    <row r="95" spans="1:4" s="6" customFormat="1" ht="15.75">
      <c r="A95" s="41">
        <v>108</v>
      </c>
      <c r="B95" s="46" t="s">
        <v>189</v>
      </c>
      <c r="C95" s="41" t="s">
        <v>6</v>
      </c>
      <c r="D95" s="45">
        <v>0</v>
      </c>
    </row>
    <row r="96" spans="1:5" ht="15.75">
      <c r="A96" s="41">
        <v>109</v>
      </c>
      <c r="B96" s="46" t="s">
        <v>190</v>
      </c>
      <c r="C96" s="41" t="s">
        <v>6</v>
      </c>
      <c r="D96" s="45">
        <v>0</v>
      </c>
      <c r="E96" s="6"/>
    </row>
    <row r="97" spans="1:5" ht="31.5">
      <c r="A97" s="41">
        <v>110</v>
      </c>
      <c r="B97" s="46" t="s">
        <v>191</v>
      </c>
      <c r="C97" s="41" t="s">
        <v>6</v>
      </c>
      <c r="D97" s="45">
        <v>0</v>
      </c>
      <c r="E97" s="6"/>
    </row>
    <row r="98" spans="1:5" ht="15.75">
      <c r="A98" s="41">
        <v>111</v>
      </c>
      <c r="B98" s="46" t="s">
        <v>192</v>
      </c>
      <c r="C98" s="41" t="s">
        <v>18</v>
      </c>
      <c r="D98" s="45">
        <v>0</v>
      </c>
      <c r="E98" s="6"/>
    </row>
    <row r="99" spans="1:5" ht="15.75">
      <c r="A99" s="41">
        <v>112</v>
      </c>
      <c r="B99" s="105" t="s">
        <v>303</v>
      </c>
      <c r="C99" s="106"/>
      <c r="D99" s="107"/>
      <c r="E99" s="6"/>
    </row>
    <row r="100" spans="1:5" ht="15.75">
      <c r="A100" s="41">
        <v>113</v>
      </c>
      <c r="B100" s="46" t="s">
        <v>123</v>
      </c>
      <c r="C100" s="41" t="s">
        <v>304</v>
      </c>
      <c r="D100" s="45"/>
      <c r="E100" s="6"/>
    </row>
    <row r="101" spans="1:5" ht="15.75">
      <c r="A101" s="41">
        <v>114</v>
      </c>
      <c r="B101" s="46" t="s">
        <v>193</v>
      </c>
      <c r="C101" s="41" t="s">
        <v>18</v>
      </c>
      <c r="D101" s="45"/>
      <c r="E101" s="6"/>
    </row>
    <row r="102" spans="1:5" ht="15.75">
      <c r="A102" s="41">
        <v>115</v>
      </c>
      <c r="B102" s="46" t="s">
        <v>194</v>
      </c>
      <c r="C102" s="41" t="s">
        <v>18</v>
      </c>
      <c r="D102" s="45"/>
      <c r="E102" s="6"/>
    </row>
    <row r="103" spans="1:5" ht="15.75">
      <c r="A103" s="41">
        <v>116</v>
      </c>
      <c r="B103" s="46" t="s">
        <v>195</v>
      </c>
      <c r="C103" s="41" t="s">
        <v>18</v>
      </c>
      <c r="D103" s="45"/>
      <c r="E103" s="6"/>
    </row>
    <row r="104" spans="1:5" ht="15.75">
      <c r="A104" s="41">
        <v>121</v>
      </c>
      <c r="B104" s="108" t="s">
        <v>196</v>
      </c>
      <c r="C104" s="109"/>
      <c r="D104" s="111"/>
      <c r="E104" s="6"/>
    </row>
    <row r="105" spans="1:5" ht="15.75">
      <c r="A105" s="41">
        <v>122</v>
      </c>
      <c r="B105" s="46" t="s">
        <v>189</v>
      </c>
      <c r="C105" s="41" t="s">
        <v>6</v>
      </c>
      <c r="D105" s="45">
        <v>0</v>
      </c>
      <c r="E105" s="6"/>
    </row>
    <row r="106" spans="1:5" ht="15.75">
      <c r="A106" s="41">
        <v>123</v>
      </c>
      <c r="B106" s="46" t="s">
        <v>190</v>
      </c>
      <c r="C106" s="41" t="s">
        <v>6</v>
      </c>
      <c r="D106" s="45">
        <v>0</v>
      </c>
      <c r="E106" s="6"/>
    </row>
    <row r="107" spans="1:5" ht="31.5">
      <c r="A107" s="41">
        <v>124</v>
      </c>
      <c r="B107" s="46" t="s">
        <v>191</v>
      </c>
      <c r="C107" s="41" t="s">
        <v>6</v>
      </c>
      <c r="D107" s="45">
        <v>0</v>
      </c>
      <c r="E107" s="6"/>
    </row>
    <row r="108" spans="1:5" ht="15.75">
      <c r="A108" s="41">
        <v>125</v>
      </c>
      <c r="B108" s="46" t="s">
        <v>192</v>
      </c>
      <c r="C108" s="41" t="s">
        <v>18</v>
      </c>
      <c r="D108" s="45">
        <v>0</v>
      </c>
      <c r="E108" s="6"/>
    </row>
    <row r="109" spans="1:5" ht="15.75">
      <c r="A109" s="41">
        <v>126</v>
      </c>
      <c r="B109" s="108" t="s">
        <v>197</v>
      </c>
      <c r="C109" s="109"/>
      <c r="D109" s="111"/>
      <c r="E109" s="6"/>
    </row>
    <row r="110" spans="1:5" ht="15.75">
      <c r="A110" s="41">
        <v>127</v>
      </c>
      <c r="B110" s="46" t="s">
        <v>198</v>
      </c>
      <c r="C110" s="41" t="s">
        <v>6</v>
      </c>
      <c r="D110" s="45">
        <v>31</v>
      </c>
      <c r="E110" s="6"/>
    </row>
    <row r="111" spans="1:5" ht="15.75">
      <c r="A111" s="41">
        <v>128</v>
      </c>
      <c r="B111" s="46" t="s">
        <v>199</v>
      </c>
      <c r="C111" s="41" t="s">
        <v>6</v>
      </c>
      <c r="D111" s="45">
        <v>0</v>
      </c>
      <c r="E111" s="6"/>
    </row>
    <row r="112" spans="1:5" ht="31.5">
      <c r="A112" s="41">
        <v>129</v>
      </c>
      <c r="B112" s="46" t="s">
        <v>200</v>
      </c>
      <c r="C112" s="41" t="s">
        <v>18</v>
      </c>
      <c r="D112" s="45">
        <v>0</v>
      </c>
      <c r="E112" s="6"/>
    </row>
  </sheetData>
  <sheetProtection/>
  <mergeCells count="18">
    <mergeCell ref="B99:D99"/>
    <mergeCell ref="B104:D104"/>
    <mergeCell ref="B109:D109"/>
    <mergeCell ref="B69:D69"/>
    <mergeCell ref="B74:D74"/>
    <mergeCell ref="B79:D79"/>
    <mergeCell ref="B84:D84"/>
    <mergeCell ref="B89:D89"/>
    <mergeCell ref="B94:D94"/>
    <mergeCell ref="B54:D54"/>
    <mergeCell ref="B59:D59"/>
    <mergeCell ref="B64:D64"/>
    <mergeCell ref="B1:D1"/>
    <mergeCell ref="B7:D7"/>
    <mergeCell ref="B25:D25"/>
    <mergeCell ref="B41:D41"/>
    <mergeCell ref="B46:D46"/>
    <mergeCell ref="B53:D53"/>
  </mergeCells>
  <printOptions/>
  <pageMargins left="0.7086614173228347" right="0.5118110236220472" top="0.5118110236220472" bottom="0.31496062992125984" header="0.31496062992125984" footer="0.31496062992125984"/>
  <pageSetup fitToHeight="3" fitToWidth="1"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98"/>
  <sheetViews>
    <sheetView zoomScalePageLayoutView="0" workbookViewId="0" topLeftCell="A1">
      <selection activeCell="A1" sqref="A1:IV16384"/>
    </sheetView>
  </sheetViews>
  <sheetFormatPr defaultColWidth="9.140625" defaultRowHeight="15" outlineLevelCol="1"/>
  <cols>
    <col min="1" max="1" width="5.8515625" style="1" customWidth="1"/>
    <col min="2" max="2" width="51.57421875" style="91" customWidth="1"/>
    <col min="3" max="3" width="10.57421875" style="1" customWidth="1"/>
    <col min="4" max="4" width="14.00390625" style="74" bestFit="1" customWidth="1"/>
    <col min="5" max="5" width="7.00390625" style="74" customWidth="1"/>
    <col min="6" max="6" width="11.00390625" style="48" hidden="1" customWidth="1" outlineLevel="1"/>
    <col min="7" max="8" width="10.421875" style="48" hidden="1" customWidth="1" outlineLevel="1"/>
    <col min="9" max="9" width="11.421875" style="48" hidden="1" customWidth="1" outlineLevel="1"/>
    <col min="10" max="10" width="12.140625" style="50" hidden="1" customWidth="1" outlineLevel="1"/>
    <col min="11" max="11" width="11.28125" style="38" bestFit="1" customWidth="1" collapsed="1"/>
    <col min="12" max="12" width="9.140625" style="23" customWidth="1"/>
    <col min="13" max="16384" width="9.140625" style="1" customWidth="1"/>
  </cols>
  <sheetData>
    <row r="1" spans="1:5" ht="15.75">
      <c r="A1" s="93" t="s">
        <v>345</v>
      </c>
      <c r="B1" s="93"/>
      <c r="C1" s="93"/>
      <c r="D1" s="93"/>
      <c r="E1" s="73"/>
    </row>
    <row r="2" spans="2:4" ht="15.75" customHeight="1">
      <c r="B2" s="15" t="s">
        <v>356</v>
      </c>
      <c r="C2" s="15"/>
      <c r="D2" s="15"/>
    </row>
    <row r="3" spans="1:11" ht="31.5">
      <c r="A3" s="41" t="s">
        <v>0</v>
      </c>
      <c r="B3" s="42" t="s">
        <v>1</v>
      </c>
      <c r="C3" s="43" t="s">
        <v>2</v>
      </c>
      <c r="D3" s="44" t="s">
        <v>3</v>
      </c>
      <c r="E3" s="75"/>
      <c r="H3" s="55"/>
      <c r="I3" s="55"/>
      <c r="J3" s="76"/>
      <c r="K3" s="23"/>
    </row>
    <row r="4" spans="1:256" ht="15.75">
      <c r="A4" s="41">
        <v>1</v>
      </c>
      <c r="B4" s="42" t="s">
        <v>4</v>
      </c>
      <c r="C4" s="41" t="s">
        <v>5</v>
      </c>
      <c r="D4" s="51" t="s">
        <v>346</v>
      </c>
      <c r="E4" s="77"/>
      <c r="H4" s="55"/>
      <c r="I4" s="55"/>
      <c r="J4" s="76"/>
      <c r="K4" s="23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5.75">
      <c r="A5" s="41">
        <v>2</v>
      </c>
      <c r="B5" s="42" t="s">
        <v>114</v>
      </c>
      <c r="C5" s="41" t="s">
        <v>5</v>
      </c>
      <c r="D5" s="51" t="s">
        <v>347</v>
      </c>
      <c r="E5" s="77"/>
      <c r="H5" s="55"/>
      <c r="I5" s="55"/>
      <c r="J5" s="76"/>
      <c r="K5" s="23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5.75">
      <c r="A6" s="41">
        <v>3</v>
      </c>
      <c r="B6" s="42" t="s">
        <v>115</v>
      </c>
      <c r="C6" s="41" t="s">
        <v>5</v>
      </c>
      <c r="D6" s="51" t="s">
        <v>348</v>
      </c>
      <c r="E6" s="77"/>
      <c r="H6" s="55"/>
      <c r="I6" s="55"/>
      <c r="J6" s="76"/>
      <c r="K6" s="23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5.75">
      <c r="A7" s="41">
        <v>4</v>
      </c>
      <c r="B7" s="108" t="s">
        <v>349</v>
      </c>
      <c r="C7" s="109"/>
      <c r="D7" s="111"/>
      <c r="E7" s="78"/>
      <c r="H7" s="55"/>
      <c r="I7" s="55"/>
      <c r="J7" s="76"/>
      <c r="K7" s="23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31.5">
      <c r="A8" s="41">
        <v>5</v>
      </c>
      <c r="B8" s="42" t="s">
        <v>116</v>
      </c>
      <c r="C8" s="41" t="s">
        <v>18</v>
      </c>
      <c r="D8" s="45">
        <v>-807346.46</v>
      </c>
      <c r="E8" s="79"/>
      <c r="H8" s="55"/>
      <c r="I8" s="55"/>
      <c r="J8" s="76"/>
      <c r="K8" s="23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5.75">
      <c r="A9" s="41">
        <v>6</v>
      </c>
      <c r="B9" s="46" t="s">
        <v>126</v>
      </c>
      <c r="C9" s="41" t="s">
        <v>18</v>
      </c>
      <c r="D9" s="45">
        <v>2229.73</v>
      </c>
      <c r="E9" s="79"/>
      <c r="H9" s="55"/>
      <c r="I9" s="55"/>
      <c r="J9" s="76"/>
      <c r="K9" s="23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5.75">
      <c r="A10" s="41">
        <v>7</v>
      </c>
      <c r="B10" s="46" t="s">
        <v>127</v>
      </c>
      <c r="C10" s="41" t="s">
        <v>18</v>
      </c>
      <c r="D10" s="45">
        <v>191152.75</v>
      </c>
      <c r="E10" s="79"/>
      <c r="H10" s="55"/>
      <c r="I10" s="55"/>
      <c r="J10" s="76"/>
      <c r="K10" s="23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31.5">
      <c r="A11" s="41">
        <v>8</v>
      </c>
      <c r="B11" s="53" t="s">
        <v>293</v>
      </c>
      <c r="C11" s="41" t="s">
        <v>18</v>
      </c>
      <c r="D11" s="80">
        <v>2193677.81</v>
      </c>
      <c r="E11" s="75"/>
      <c r="H11" s="55"/>
      <c r="I11" s="55"/>
      <c r="J11" s="76"/>
      <c r="K11" s="23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5.75">
      <c r="A12" s="41">
        <v>9</v>
      </c>
      <c r="B12" s="54" t="s">
        <v>307</v>
      </c>
      <c r="C12" s="41" t="s">
        <v>18</v>
      </c>
      <c r="D12" s="45">
        <f>D11-D13-D14</f>
        <v>1477663.37</v>
      </c>
      <c r="E12" s="79"/>
      <c r="H12" s="55"/>
      <c r="I12" s="55"/>
      <c r="J12" s="76"/>
      <c r="K12" s="23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5.75">
      <c r="A13" s="41">
        <v>10</v>
      </c>
      <c r="B13" s="46" t="s">
        <v>128</v>
      </c>
      <c r="C13" s="41" t="s">
        <v>18</v>
      </c>
      <c r="D13" s="45">
        <f>J27</f>
        <v>420839.88</v>
      </c>
      <c r="E13" s="79"/>
      <c r="H13" s="55"/>
      <c r="I13" s="55"/>
      <c r="J13" s="76"/>
      <c r="K13" s="23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5.75">
      <c r="A14" s="41">
        <v>11</v>
      </c>
      <c r="B14" s="46" t="s">
        <v>129</v>
      </c>
      <c r="C14" s="41" t="s">
        <v>18</v>
      </c>
      <c r="D14" s="45">
        <f>J26</f>
        <v>295174.56</v>
      </c>
      <c r="E14" s="79"/>
      <c r="H14" s="55"/>
      <c r="I14" s="55"/>
      <c r="J14" s="76"/>
      <c r="K14" s="23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5.75">
      <c r="A15" s="41">
        <v>12</v>
      </c>
      <c r="B15" s="42" t="s">
        <v>117</v>
      </c>
      <c r="C15" s="41" t="s">
        <v>18</v>
      </c>
      <c r="D15" s="44">
        <v>2198809.11</v>
      </c>
      <c r="E15" s="75"/>
      <c r="H15" s="55"/>
      <c r="I15" s="55"/>
      <c r="J15" s="76"/>
      <c r="K15" s="23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5.75">
      <c r="A16" s="41">
        <v>13</v>
      </c>
      <c r="B16" s="46" t="s">
        <v>186</v>
      </c>
      <c r="C16" s="41" t="s">
        <v>18</v>
      </c>
      <c r="D16" s="45">
        <v>4747705.41</v>
      </c>
      <c r="E16" s="79"/>
      <c r="H16" s="55"/>
      <c r="I16" s="55"/>
      <c r="J16" s="76"/>
      <c r="K16" s="23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5.75">
      <c r="A17" s="41">
        <v>14</v>
      </c>
      <c r="B17" s="46" t="s">
        <v>187</v>
      </c>
      <c r="C17" s="41" t="s">
        <v>18</v>
      </c>
      <c r="D17" s="45">
        <v>0</v>
      </c>
      <c r="E17" s="79"/>
      <c r="H17" s="55"/>
      <c r="I17" s="55"/>
      <c r="J17" s="76"/>
      <c r="K17" s="23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5.75">
      <c r="A18" s="41">
        <v>15</v>
      </c>
      <c r="B18" s="46" t="s">
        <v>130</v>
      </c>
      <c r="C18" s="41" t="s">
        <v>18</v>
      </c>
      <c r="D18" s="45">
        <v>0</v>
      </c>
      <c r="E18" s="79"/>
      <c r="H18" s="55"/>
      <c r="I18" s="55"/>
      <c r="J18" s="76"/>
      <c r="K18" s="23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31.5">
      <c r="A19" s="41">
        <v>16</v>
      </c>
      <c r="B19" s="46" t="s">
        <v>131</v>
      </c>
      <c r="C19" s="41" t="s">
        <v>18</v>
      </c>
      <c r="D19" s="45">
        <v>0</v>
      </c>
      <c r="E19" s="79"/>
      <c r="H19" s="55"/>
      <c r="I19" s="55"/>
      <c r="J19" s="76"/>
      <c r="K19" s="23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5.75">
      <c r="A20" s="41">
        <v>17</v>
      </c>
      <c r="B20" s="46" t="s">
        <v>132</v>
      </c>
      <c r="C20" s="41" t="s">
        <v>18</v>
      </c>
      <c r="D20" s="45">
        <v>0</v>
      </c>
      <c r="E20" s="79"/>
      <c r="H20" s="55"/>
      <c r="I20" s="55"/>
      <c r="J20" s="76"/>
      <c r="K20" s="23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5.75">
      <c r="A21" s="41">
        <v>18</v>
      </c>
      <c r="B21" s="42" t="s">
        <v>118</v>
      </c>
      <c r="C21" s="41" t="s">
        <v>18</v>
      </c>
      <c r="D21" s="44">
        <f>D8+D15</f>
        <v>1391462.65</v>
      </c>
      <c r="E21" s="75"/>
      <c r="H21" s="55"/>
      <c r="I21" s="55"/>
      <c r="J21" s="76"/>
      <c r="K21" s="23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31.5">
      <c r="A22" s="41">
        <v>19</v>
      </c>
      <c r="B22" s="46" t="s">
        <v>119</v>
      </c>
      <c r="C22" s="41" t="s">
        <v>18</v>
      </c>
      <c r="D22" s="45">
        <f>D8+D13-D27</f>
        <v>-574886.53</v>
      </c>
      <c r="E22" s="79"/>
      <c r="F22" s="81"/>
      <c r="G22" s="81"/>
      <c r="H22" s="82"/>
      <c r="I22" s="82"/>
      <c r="J22" s="83"/>
      <c r="K22" s="23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5.75">
      <c r="A23" s="41">
        <v>20</v>
      </c>
      <c r="B23" s="46" t="s">
        <v>124</v>
      </c>
      <c r="C23" s="41" t="s">
        <v>18</v>
      </c>
      <c r="D23" s="45">
        <v>0</v>
      </c>
      <c r="E23" s="79"/>
      <c r="F23" s="81"/>
      <c r="G23" s="81"/>
      <c r="H23" s="82"/>
      <c r="I23" s="82"/>
      <c r="J23" s="83"/>
      <c r="K23" s="23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5.75">
      <c r="A24" s="41">
        <v>21</v>
      </c>
      <c r="B24" s="46" t="s">
        <v>125</v>
      </c>
      <c r="C24" s="41" t="s">
        <v>18</v>
      </c>
      <c r="D24" s="45">
        <v>183791.72</v>
      </c>
      <c r="E24" s="79"/>
      <c r="F24" s="84" t="s">
        <v>350</v>
      </c>
      <c r="G24" s="84" t="s">
        <v>351</v>
      </c>
      <c r="H24" s="85"/>
      <c r="I24" s="85" t="s">
        <v>352</v>
      </c>
      <c r="J24" s="86" t="s">
        <v>353</v>
      </c>
      <c r="K24" s="23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47.25">
      <c r="A25" s="41">
        <v>22</v>
      </c>
      <c r="B25" s="87" t="s">
        <v>294</v>
      </c>
      <c r="C25" s="41" t="s">
        <v>18</v>
      </c>
      <c r="D25" s="88">
        <f>SUM(D26:D42)</f>
        <v>1928551.31</v>
      </c>
      <c r="E25" s="78"/>
      <c r="F25" s="84">
        <f>SUM(F26:F38)</f>
        <v>31.389999999999997</v>
      </c>
      <c r="G25" s="84">
        <f>SUM(G26:G38)</f>
        <v>33.12</v>
      </c>
      <c r="H25" s="85"/>
      <c r="I25" s="85"/>
      <c r="J25" s="86"/>
      <c r="K25" s="23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5.75">
      <c r="A26" s="41">
        <v>23</v>
      </c>
      <c r="B26" s="47" t="s">
        <v>241</v>
      </c>
      <c r="C26" s="41" t="s">
        <v>18</v>
      </c>
      <c r="D26" s="45">
        <f>J26</f>
        <v>295174.56</v>
      </c>
      <c r="E26" s="79"/>
      <c r="F26" s="84">
        <v>4.65</v>
      </c>
      <c r="G26" s="84">
        <v>4.91</v>
      </c>
      <c r="H26" s="85"/>
      <c r="I26" s="56">
        <v>5146</v>
      </c>
      <c r="J26" s="86">
        <f>(F26*6+G26*6)*I26</f>
        <v>295174.56</v>
      </c>
      <c r="K26" s="23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5.75">
      <c r="A27" s="41">
        <v>24</v>
      </c>
      <c r="B27" s="47" t="s">
        <v>244</v>
      </c>
      <c r="C27" s="41" t="s">
        <v>18</v>
      </c>
      <c r="D27" s="45">
        <f>'[3]Ж-А'!$AB$29</f>
        <v>188379.95</v>
      </c>
      <c r="E27" s="79"/>
      <c r="F27" s="84">
        <v>6.6</v>
      </c>
      <c r="G27" s="84">
        <v>7.03</v>
      </c>
      <c r="H27" s="85"/>
      <c r="I27" s="86">
        <f>I26</f>
        <v>5146</v>
      </c>
      <c r="J27" s="86">
        <f aca="true" t="shared" si="0" ref="J27:J38">(F27*6+G27*6)*I27</f>
        <v>420839.88</v>
      </c>
      <c r="K27" s="23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5.75">
      <c r="A28" s="41">
        <v>25</v>
      </c>
      <c r="B28" s="47" t="s">
        <v>247</v>
      </c>
      <c r="C28" s="41" t="s">
        <v>18</v>
      </c>
      <c r="D28" s="45">
        <f>J28</f>
        <v>317405.27999999997</v>
      </c>
      <c r="E28" s="79"/>
      <c r="F28" s="84">
        <v>5</v>
      </c>
      <c r="G28" s="84">
        <v>5.28</v>
      </c>
      <c r="H28" s="85"/>
      <c r="I28" s="86">
        <f>I26</f>
        <v>5146</v>
      </c>
      <c r="J28" s="86">
        <f t="shared" si="0"/>
        <v>317405.27999999997</v>
      </c>
      <c r="K28" s="23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5.75">
      <c r="A29" s="41">
        <v>26</v>
      </c>
      <c r="B29" s="47" t="s">
        <v>248</v>
      </c>
      <c r="C29" s="41" t="s">
        <v>18</v>
      </c>
      <c r="D29" s="45">
        <f aca="true" t="shared" si="1" ref="D29:D42">J29</f>
        <v>31184.760000000002</v>
      </c>
      <c r="E29" s="79"/>
      <c r="F29" s="84">
        <v>0.49</v>
      </c>
      <c r="G29" s="84">
        <v>0.52</v>
      </c>
      <c r="H29" s="85"/>
      <c r="I29" s="86">
        <f>I26</f>
        <v>5146</v>
      </c>
      <c r="J29" s="86">
        <f t="shared" si="0"/>
        <v>31184.760000000002</v>
      </c>
      <c r="K29" s="23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5.75">
      <c r="A30" s="41">
        <v>27</v>
      </c>
      <c r="B30" s="47" t="s">
        <v>249</v>
      </c>
      <c r="C30" s="41" t="s">
        <v>18</v>
      </c>
      <c r="D30" s="45">
        <f t="shared" si="1"/>
        <v>165186.6</v>
      </c>
      <c r="E30" s="79"/>
      <c r="F30" s="84">
        <v>2.6</v>
      </c>
      <c r="G30" s="84">
        <v>2.75</v>
      </c>
      <c r="H30" s="85"/>
      <c r="I30" s="86">
        <f aca="true" t="shared" si="2" ref="I30:I42">I29</f>
        <v>5146</v>
      </c>
      <c r="J30" s="86">
        <f t="shared" si="0"/>
        <v>165186.6</v>
      </c>
      <c r="K30" s="23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5.75">
      <c r="A31" s="41">
        <v>28</v>
      </c>
      <c r="B31" s="47" t="s">
        <v>251</v>
      </c>
      <c r="C31" s="41" t="s">
        <v>18</v>
      </c>
      <c r="D31" s="45">
        <f t="shared" si="1"/>
        <v>55576.8</v>
      </c>
      <c r="E31" s="79"/>
      <c r="F31" s="84">
        <v>0.8</v>
      </c>
      <c r="G31" s="84">
        <v>1</v>
      </c>
      <c r="H31" s="85"/>
      <c r="I31" s="86">
        <f t="shared" si="2"/>
        <v>5146</v>
      </c>
      <c r="J31" s="86">
        <f t="shared" si="0"/>
        <v>55576.8</v>
      </c>
      <c r="K31" s="23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78.75">
      <c r="A32" s="41">
        <v>29</v>
      </c>
      <c r="B32" s="47" t="s">
        <v>252</v>
      </c>
      <c r="C32" s="41" t="s">
        <v>18</v>
      </c>
      <c r="D32" s="45">
        <f t="shared" si="1"/>
        <v>268929.95999999996</v>
      </c>
      <c r="E32" s="79"/>
      <c r="F32" s="84">
        <v>4.18</v>
      </c>
      <c r="G32" s="84">
        <v>4.53</v>
      </c>
      <c r="H32" s="85"/>
      <c r="I32" s="86">
        <f t="shared" si="2"/>
        <v>5146</v>
      </c>
      <c r="J32" s="86">
        <f t="shared" si="0"/>
        <v>268929.95999999996</v>
      </c>
      <c r="K32" s="23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5.75">
      <c r="A33" s="41">
        <v>30</v>
      </c>
      <c r="B33" s="47" t="s">
        <v>253</v>
      </c>
      <c r="C33" s="41" t="s">
        <v>18</v>
      </c>
      <c r="D33" s="45">
        <f t="shared" si="1"/>
        <v>3705.12</v>
      </c>
      <c r="E33" s="79"/>
      <c r="F33" s="84">
        <v>0.06</v>
      </c>
      <c r="G33" s="84">
        <v>0.06</v>
      </c>
      <c r="H33" s="85"/>
      <c r="I33" s="86">
        <f t="shared" si="2"/>
        <v>5146</v>
      </c>
      <c r="J33" s="86">
        <f t="shared" si="0"/>
        <v>3705.12</v>
      </c>
      <c r="K33" s="23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5.75">
      <c r="A34" s="41"/>
      <c r="B34" s="47" t="s">
        <v>261</v>
      </c>
      <c r="C34" s="41" t="s">
        <v>18</v>
      </c>
      <c r="D34" s="45">
        <f t="shared" si="1"/>
        <v>28405.92</v>
      </c>
      <c r="E34" s="79"/>
      <c r="F34" s="84">
        <v>0.45</v>
      </c>
      <c r="G34" s="84">
        <v>0.47</v>
      </c>
      <c r="H34" s="85"/>
      <c r="I34" s="86">
        <f t="shared" si="2"/>
        <v>5146</v>
      </c>
      <c r="J34" s="86">
        <f t="shared" si="0"/>
        <v>28405.92</v>
      </c>
      <c r="K34" s="23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5.75">
      <c r="A35" s="41">
        <v>32</v>
      </c>
      <c r="B35" s="47" t="s">
        <v>255</v>
      </c>
      <c r="C35" s="41" t="s">
        <v>18</v>
      </c>
      <c r="D35" s="45">
        <f t="shared" si="1"/>
        <v>8954.039999999999</v>
      </c>
      <c r="E35" s="79"/>
      <c r="F35" s="84">
        <v>0.14</v>
      </c>
      <c r="G35" s="84">
        <v>0.15</v>
      </c>
      <c r="H35" s="85"/>
      <c r="I35" s="86">
        <f t="shared" si="2"/>
        <v>5146</v>
      </c>
      <c r="J35" s="86">
        <f t="shared" si="0"/>
        <v>8954.039999999999</v>
      </c>
      <c r="K35" s="23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5.75">
      <c r="A36" s="41">
        <v>33</v>
      </c>
      <c r="B36" s="47" t="s">
        <v>257</v>
      </c>
      <c r="C36" s="41" t="s">
        <v>18</v>
      </c>
      <c r="D36" s="45">
        <f t="shared" si="1"/>
        <v>2470.08</v>
      </c>
      <c r="E36" s="79"/>
      <c r="F36" s="84">
        <v>0.04</v>
      </c>
      <c r="G36" s="84">
        <v>0.04</v>
      </c>
      <c r="H36" s="85"/>
      <c r="I36" s="86">
        <f t="shared" si="2"/>
        <v>5146</v>
      </c>
      <c r="J36" s="86">
        <f t="shared" si="0"/>
        <v>2470.08</v>
      </c>
      <c r="K36" s="23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31.5">
      <c r="A37" s="41">
        <v>34</v>
      </c>
      <c r="B37" s="47" t="s">
        <v>259</v>
      </c>
      <c r="C37" s="41" t="s">
        <v>18</v>
      </c>
      <c r="D37" s="45">
        <f t="shared" si="1"/>
        <v>301349.76</v>
      </c>
      <c r="E37" s="79"/>
      <c r="F37" s="84">
        <v>4.88</v>
      </c>
      <c r="G37" s="84">
        <v>4.88</v>
      </c>
      <c r="H37" s="85"/>
      <c r="I37" s="86">
        <f t="shared" si="2"/>
        <v>5146</v>
      </c>
      <c r="J37" s="86">
        <f t="shared" si="0"/>
        <v>301349.76</v>
      </c>
      <c r="K37" s="23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31.5">
      <c r="A38" s="41"/>
      <c r="B38" s="47" t="s">
        <v>354</v>
      </c>
      <c r="C38" s="41" t="s">
        <v>18</v>
      </c>
      <c r="D38" s="45">
        <f t="shared" si="1"/>
        <v>92628</v>
      </c>
      <c r="E38" s="79"/>
      <c r="F38" s="84">
        <v>1.5</v>
      </c>
      <c r="G38" s="84">
        <v>1.5</v>
      </c>
      <c r="H38" s="85"/>
      <c r="I38" s="86">
        <f t="shared" si="2"/>
        <v>5146</v>
      </c>
      <c r="J38" s="86">
        <f t="shared" si="0"/>
        <v>92628</v>
      </c>
      <c r="K38" s="23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5.75">
      <c r="A39" s="41">
        <v>35</v>
      </c>
      <c r="B39" s="47" t="s">
        <v>295</v>
      </c>
      <c r="C39" s="41" t="s">
        <v>18</v>
      </c>
      <c r="D39" s="45">
        <f t="shared" si="1"/>
        <v>3705.12</v>
      </c>
      <c r="E39" s="79"/>
      <c r="F39" s="84">
        <v>0.06</v>
      </c>
      <c r="G39" s="84">
        <v>0.06</v>
      </c>
      <c r="H39" s="85">
        <v>0.06</v>
      </c>
      <c r="I39" s="86">
        <f t="shared" si="2"/>
        <v>5146</v>
      </c>
      <c r="J39" s="86">
        <f>(F39*6+G39*3+H39*3)*I39</f>
        <v>3705.12</v>
      </c>
      <c r="K39" s="23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5.75">
      <c r="A40" s="41">
        <v>36</v>
      </c>
      <c r="B40" s="47" t="s">
        <v>296</v>
      </c>
      <c r="C40" s="41" t="s">
        <v>18</v>
      </c>
      <c r="D40" s="45">
        <f t="shared" si="1"/>
        <v>21921.96</v>
      </c>
      <c r="E40" s="79"/>
      <c r="F40" s="84">
        <v>0.35</v>
      </c>
      <c r="G40" s="84">
        <v>0.35</v>
      </c>
      <c r="H40" s="85">
        <v>0.37</v>
      </c>
      <c r="I40" s="86">
        <f t="shared" si="2"/>
        <v>5146</v>
      </c>
      <c r="J40" s="86">
        <f>(F40*6+G40*3+H40*3)*I40</f>
        <v>21921.96</v>
      </c>
      <c r="K40" s="23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5.75">
      <c r="A41" s="41"/>
      <c r="B41" s="47"/>
      <c r="C41" s="41" t="s">
        <v>18</v>
      </c>
      <c r="D41" s="45">
        <f t="shared" si="1"/>
        <v>6175.200000000001</v>
      </c>
      <c r="E41" s="79"/>
      <c r="F41" s="84">
        <v>0.1</v>
      </c>
      <c r="G41" s="84">
        <v>0.1</v>
      </c>
      <c r="H41" s="85">
        <v>0.1</v>
      </c>
      <c r="I41" s="86">
        <f t="shared" si="2"/>
        <v>5146</v>
      </c>
      <c r="J41" s="86">
        <f>(F41*6+G41*3+H41*3)*I41</f>
        <v>6175.200000000001</v>
      </c>
      <c r="K41" s="23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5.75">
      <c r="A42" s="41">
        <v>37</v>
      </c>
      <c r="B42" s="47" t="s">
        <v>297</v>
      </c>
      <c r="C42" s="41" t="s">
        <v>18</v>
      </c>
      <c r="D42" s="45">
        <f t="shared" si="1"/>
        <v>137398.19999999998</v>
      </c>
      <c r="E42" s="79"/>
      <c r="F42" s="84">
        <v>2.17</v>
      </c>
      <c r="G42" s="84">
        <v>2.28</v>
      </c>
      <c r="H42" s="85">
        <v>2.28</v>
      </c>
      <c r="I42" s="86">
        <f t="shared" si="2"/>
        <v>5146</v>
      </c>
      <c r="J42" s="86">
        <f>(F42*6+G42*3+H42*3)*I42</f>
        <v>137398.19999999998</v>
      </c>
      <c r="K42" s="23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5.75">
      <c r="A43" s="41">
        <v>38</v>
      </c>
      <c r="B43" s="108" t="s">
        <v>188</v>
      </c>
      <c r="C43" s="109"/>
      <c r="D43" s="111"/>
      <c r="E43" s="78"/>
      <c r="H43" s="55"/>
      <c r="I43" s="55"/>
      <c r="J43" s="76"/>
      <c r="K43" s="23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5.75">
      <c r="A44" s="41">
        <v>39</v>
      </c>
      <c r="B44" s="46" t="s">
        <v>189</v>
      </c>
      <c r="C44" s="41" t="s">
        <v>6</v>
      </c>
      <c r="D44" s="45">
        <v>0</v>
      </c>
      <c r="E44" s="79"/>
      <c r="H44" s="55"/>
      <c r="I44" s="55"/>
      <c r="J44" s="76"/>
      <c r="K44" s="23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5.75">
      <c r="A45" s="41">
        <v>40</v>
      </c>
      <c r="B45" s="46" t="s">
        <v>190</v>
      </c>
      <c r="C45" s="41" t="s">
        <v>6</v>
      </c>
      <c r="D45" s="45">
        <v>0</v>
      </c>
      <c r="E45" s="79"/>
      <c r="H45" s="55"/>
      <c r="I45" s="55"/>
      <c r="J45" s="76"/>
      <c r="K45" s="23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31.5">
      <c r="A46" s="41">
        <v>41</v>
      </c>
      <c r="B46" s="46" t="s">
        <v>191</v>
      </c>
      <c r="C46" s="41" t="s">
        <v>6</v>
      </c>
      <c r="D46" s="45">
        <v>0</v>
      </c>
      <c r="E46" s="79"/>
      <c r="H46" s="55"/>
      <c r="I46" s="55"/>
      <c r="J46" s="76"/>
      <c r="K46" s="23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5.75">
      <c r="A47" s="41">
        <v>42</v>
      </c>
      <c r="B47" s="46" t="s">
        <v>192</v>
      </c>
      <c r="C47" s="41" t="s">
        <v>18</v>
      </c>
      <c r="D47" s="45">
        <v>0</v>
      </c>
      <c r="E47" s="79"/>
      <c r="F47" s="48" t="s">
        <v>355</v>
      </c>
      <c r="H47" s="55"/>
      <c r="I47" s="55"/>
      <c r="J47" s="76"/>
      <c r="K47" s="23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5.75">
      <c r="A48" s="41">
        <v>50</v>
      </c>
      <c r="B48" s="108" t="s">
        <v>298</v>
      </c>
      <c r="C48" s="109"/>
      <c r="D48" s="111"/>
      <c r="E48" s="78"/>
      <c r="H48" s="55"/>
      <c r="I48" s="55"/>
      <c r="J48" s="76"/>
      <c r="K48" s="23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5.75">
      <c r="A49" s="41">
        <v>51</v>
      </c>
      <c r="B49" s="105" t="s">
        <v>263</v>
      </c>
      <c r="C49" s="106"/>
      <c r="D49" s="107"/>
      <c r="E49" s="89"/>
      <c r="H49" s="55"/>
      <c r="I49" s="55"/>
      <c r="J49" s="76"/>
      <c r="K49" s="23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5.75">
      <c r="A50" s="41">
        <v>52</v>
      </c>
      <c r="B50" s="46" t="s">
        <v>123</v>
      </c>
      <c r="C50" s="41" t="s">
        <v>278</v>
      </c>
      <c r="D50" s="45"/>
      <c r="E50" s="79"/>
      <c r="H50" s="55"/>
      <c r="I50" s="55"/>
      <c r="J50" s="76"/>
      <c r="K50" s="23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5.75">
      <c r="A51" s="41">
        <v>53</v>
      </c>
      <c r="B51" s="46" t="s">
        <v>193</v>
      </c>
      <c r="C51" s="41" t="s">
        <v>18</v>
      </c>
      <c r="D51" s="45"/>
      <c r="E51" s="79"/>
      <c r="H51" s="55"/>
      <c r="I51" s="55"/>
      <c r="J51" s="76"/>
      <c r="K51" s="23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5.75">
      <c r="A52" s="41">
        <v>54</v>
      </c>
      <c r="B52" s="46" t="s">
        <v>194</v>
      </c>
      <c r="C52" s="41" t="s">
        <v>18</v>
      </c>
      <c r="D52" s="45"/>
      <c r="E52" s="79"/>
      <c r="H52" s="55"/>
      <c r="I52" s="55"/>
      <c r="J52" s="76"/>
      <c r="K52" s="23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5.75">
      <c r="A53" s="41">
        <v>55</v>
      </c>
      <c r="B53" s="46" t="s">
        <v>195</v>
      </c>
      <c r="C53" s="41" t="s">
        <v>18</v>
      </c>
      <c r="D53" s="45"/>
      <c r="E53" s="79"/>
      <c r="H53" s="55"/>
      <c r="I53" s="55"/>
      <c r="J53" s="76"/>
      <c r="K53" s="23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5.75">
      <c r="A54" s="41">
        <v>60</v>
      </c>
      <c r="B54" s="108" t="s">
        <v>196</v>
      </c>
      <c r="C54" s="109"/>
      <c r="D54" s="109"/>
      <c r="E54" s="78"/>
      <c r="H54" s="55"/>
      <c r="I54" s="55"/>
      <c r="J54" s="76"/>
      <c r="K54" s="23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5.75">
      <c r="A55" s="41">
        <v>61</v>
      </c>
      <c r="B55" s="46" t="s">
        <v>189</v>
      </c>
      <c r="C55" s="41" t="s">
        <v>6</v>
      </c>
      <c r="D55" s="45">
        <v>0</v>
      </c>
      <c r="E55" s="79"/>
      <c r="H55" s="55"/>
      <c r="I55" s="55"/>
      <c r="J55" s="76"/>
      <c r="K55" s="23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5.75">
      <c r="A56" s="41">
        <v>62</v>
      </c>
      <c r="B56" s="46" t="s">
        <v>190</v>
      </c>
      <c r="C56" s="41" t="s">
        <v>6</v>
      </c>
      <c r="D56" s="45">
        <v>0</v>
      </c>
      <c r="E56" s="79"/>
      <c r="H56" s="55"/>
      <c r="I56" s="55"/>
      <c r="J56" s="76"/>
      <c r="K56" s="23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31.5">
      <c r="A57" s="41">
        <v>63</v>
      </c>
      <c r="B57" s="46" t="s">
        <v>191</v>
      </c>
      <c r="C57" s="41" t="s">
        <v>6</v>
      </c>
      <c r="D57" s="45">
        <v>0</v>
      </c>
      <c r="E57" s="79"/>
      <c r="H57" s="55"/>
      <c r="I57" s="55"/>
      <c r="J57" s="76"/>
      <c r="K57" s="23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5.75">
      <c r="A58" s="41">
        <v>64</v>
      </c>
      <c r="B58" s="46" t="s">
        <v>192</v>
      </c>
      <c r="C58" s="41" t="s">
        <v>18</v>
      </c>
      <c r="D58" s="45">
        <v>0</v>
      </c>
      <c r="E58" s="79"/>
      <c r="F58" s="48" t="s">
        <v>355</v>
      </c>
      <c r="H58" s="55"/>
      <c r="I58" s="55"/>
      <c r="J58" s="76"/>
      <c r="K58" s="23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5.75">
      <c r="A59" s="41">
        <v>65</v>
      </c>
      <c r="B59" s="105" t="s">
        <v>299</v>
      </c>
      <c r="C59" s="106"/>
      <c r="D59" s="106"/>
      <c r="E59" s="89"/>
      <c r="H59" s="55"/>
      <c r="I59" s="55"/>
      <c r="J59" s="76"/>
      <c r="K59" s="23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5.75">
      <c r="A60" s="41">
        <v>66</v>
      </c>
      <c r="B60" s="46" t="s">
        <v>123</v>
      </c>
      <c r="C60" s="41" t="s">
        <v>33</v>
      </c>
      <c r="D60" s="45"/>
      <c r="E60" s="79"/>
      <c r="H60" s="55"/>
      <c r="I60" s="55"/>
      <c r="J60" s="76"/>
      <c r="K60" s="23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5.75">
      <c r="A61" s="41">
        <v>67</v>
      </c>
      <c r="B61" s="46" t="s">
        <v>193</v>
      </c>
      <c r="C61" s="41" t="s">
        <v>18</v>
      </c>
      <c r="D61" s="45"/>
      <c r="E61" s="79"/>
      <c r="H61" s="55"/>
      <c r="I61" s="55"/>
      <c r="J61" s="76"/>
      <c r="K61" s="23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5.75">
      <c r="A62" s="41">
        <v>68</v>
      </c>
      <c r="B62" s="46" t="s">
        <v>194</v>
      </c>
      <c r="C62" s="41" t="s">
        <v>18</v>
      </c>
      <c r="D62" s="45"/>
      <c r="E62" s="79"/>
      <c r="H62" s="55"/>
      <c r="I62" s="55"/>
      <c r="J62" s="76"/>
      <c r="K62" s="23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5.75">
      <c r="A63" s="41">
        <v>69</v>
      </c>
      <c r="B63" s="46" t="s">
        <v>195</v>
      </c>
      <c r="C63" s="41" t="s">
        <v>18</v>
      </c>
      <c r="D63" s="45"/>
      <c r="E63" s="79"/>
      <c r="H63" s="55"/>
      <c r="I63" s="55"/>
      <c r="J63" s="76"/>
      <c r="K63" s="23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5.75">
      <c r="A64" s="41">
        <v>70</v>
      </c>
      <c r="B64" s="105" t="s">
        <v>300</v>
      </c>
      <c r="C64" s="106"/>
      <c r="D64" s="107"/>
      <c r="E64" s="89"/>
      <c r="H64" s="55"/>
      <c r="I64" s="55"/>
      <c r="J64" s="76"/>
      <c r="K64" s="23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5.75">
      <c r="A65" s="41">
        <v>71</v>
      </c>
      <c r="B65" s="46" t="s">
        <v>123</v>
      </c>
      <c r="C65" s="41" t="s">
        <v>33</v>
      </c>
      <c r="D65" s="45"/>
      <c r="E65" s="79"/>
      <c r="H65" s="55"/>
      <c r="I65" s="55"/>
      <c r="J65" s="76"/>
      <c r="K65" s="23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5.75">
      <c r="A66" s="41">
        <v>72</v>
      </c>
      <c r="B66" s="46" t="s">
        <v>193</v>
      </c>
      <c r="C66" s="41" t="s">
        <v>18</v>
      </c>
      <c r="D66" s="45"/>
      <c r="E66" s="79"/>
      <c r="H66" s="55"/>
      <c r="I66" s="55"/>
      <c r="J66" s="76"/>
      <c r="K66" s="23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5.75">
      <c r="A67" s="41">
        <v>73</v>
      </c>
      <c r="B67" s="46" t="s">
        <v>194</v>
      </c>
      <c r="C67" s="41" t="s">
        <v>18</v>
      </c>
      <c r="D67" s="45"/>
      <c r="E67" s="79"/>
      <c r="H67" s="55"/>
      <c r="I67" s="55"/>
      <c r="J67" s="76"/>
      <c r="K67" s="23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5.75">
      <c r="A68" s="41">
        <v>74</v>
      </c>
      <c r="B68" s="46" t="s">
        <v>195</v>
      </c>
      <c r="C68" s="41" t="s">
        <v>18</v>
      </c>
      <c r="D68" s="45"/>
      <c r="E68" s="79"/>
      <c r="H68" s="55"/>
      <c r="I68" s="55"/>
      <c r="J68" s="76"/>
      <c r="K68" s="23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5.75">
      <c r="A69" s="41">
        <v>79</v>
      </c>
      <c r="B69" s="108" t="s">
        <v>196</v>
      </c>
      <c r="C69" s="109"/>
      <c r="D69" s="109"/>
      <c r="E69" s="78"/>
      <c r="H69" s="55"/>
      <c r="I69" s="55"/>
      <c r="J69" s="76"/>
      <c r="K69" s="23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5.75">
      <c r="A70" s="41">
        <v>80</v>
      </c>
      <c r="B70" s="46" t="s">
        <v>189</v>
      </c>
      <c r="C70" s="41" t="s">
        <v>6</v>
      </c>
      <c r="D70" s="45">
        <v>0</v>
      </c>
      <c r="E70" s="79"/>
      <c r="H70" s="55"/>
      <c r="I70" s="55"/>
      <c r="J70" s="76"/>
      <c r="K70" s="23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5.75">
      <c r="A71" s="41">
        <v>81</v>
      </c>
      <c r="B71" s="46" t="s">
        <v>190</v>
      </c>
      <c r="C71" s="41" t="s">
        <v>6</v>
      </c>
      <c r="D71" s="45">
        <v>0</v>
      </c>
      <c r="E71" s="79"/>
      <c r="H71" s="55"/>
      <c r="I71" s="55"/>
      <c r="J71" s="76"/>
      <c r="K71" s="23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31.5">
      <c r="A72" s="41">
        <v>82</v>
      </c>
      <c r="B72" s="46" t="s">
        <v>191</v>
      </c>
      <c r="C72" s="41" t="s">
        <v>6</v>
      </c>
      <c r="D72" s="45">
        <v>0</v>
      </c>
      <c r="E72" s="79"/>
      <c r="H72" s="55"/>
      <c r="I72" s="55"/>
      <c r="J72" s="76"/>
      <c r="K72" s="23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5.75">
      <c r="A73" s="41">
        <v>83</v>
      </c>
      <c r="B73" s="46" t="s">
        <v>192</v>
      </c>
      <c r="C73" s="41" t="s">
        <v>18</v>
      </c>
      <c r="D73" s="45">
        <v>0</v>
      </c>
      <c r="E73" s="79"/>
      <c r="F73" s="48" t="s">
        <v>355</v>
      </c>
      <c r="H73" s="55"/>
      <c r="I73" s="55"/>
      <c r="J73" s="76"/>
      <c r="K73" s="23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5.75">
      <c r="A74" s="41">
        <v>84</v>
      </c>
      <c r="B74" s="108" t="s">
        <v>301</v>
      </c>
      <c r="C74" s="109"/>
      <c r="D74" s="109"/>
      <c r="E74" s="78"/>
      <c r="H74" s="55"/>
      <c r="I74" s="55"/>
      <c r="J74" s="76"/>
      <c r="K74" s="23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5.75">
      <c r="A75" s="41">
        <v>85</v>
      </c>
      <c r="B75" s="46" t="s">
        <v>123</v>
      </c>
      <c r="C75" s="41" t="s">
        <v>33</v>
      </c>
      <c r="D75" s="45"/>
      <c r="E75" s="79"/>
      <c r="H75" s="55"/>
      <c r="I75" s="55"/>
      <c r="J75" s="76"/>
      <c r="K75" s="23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5.75">
      <c r="A76" s="41">
        <v>86</v>
      </c>
      <c r="B76" s="46" t="s">
        <v>193</v>
      </c>
      <c r="C76" s="41" t="s">
        <v>18</v>
      </c>
      <c r="D76" s="45"/>
      <c r="E76" s="79"/>
      <c r="H76" s="55"/>
      <c r="I76" s="55"/>
      <c r="J76" s="76"/>
      <c r="K76" s="23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5.75">
      <c r="A77" s="41">
        <v>87</v>
      </c>
      <c r="B77" s="46" t="s">
        <v>194</v>
      </c>
      <c r="C77" s="41" t="s">
        <v>18</v>
      </c>
      <c r="D77" s="45"/>
      <c r="E77" s="79"/>
      <c r="H77" s="55"/>
      <c r="I77" s="55"/>
      <c r="J77" s="76"/>
      <c r="K77" s="23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5.75">
      <c r="A78" s="41">
        <v>88</v>
      </c>
      <c r="B78" s="46" t="s">
        <v>195</v>
      </c>
      <c r="C78" s="41" t="s">
        <v>18</v>
      </c>
      <c r="D78" s="45"/>
      <c r="E78" s="79"/>
      <c r="H78" s="55"/>
      <c r="I78" s="55"/>
      <c r="J78" s="76"/>
      <c r="K78" s="23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5.75">
      <c r="A79" s="41">
        <v>93</v>
      </c>
      <c r="B79" s="108" t="s">
        <v>196</v>
      </c>
      <c r="C79" s="109"/>
      <c r="D79" s="109"/>
      <c r="E79" s="78"/>
      <c r="H79" s="55"/>
      <c r="I79" s="55"/>
      <c r="J79" s="76"/>
      <c r="K79" s="23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5.75">
      <c r="A80" s="41">
        <v>94</v>
      </c>
      <c r="B80" s="46" t="s">
        <v>189</v>
      </c>
      <c r="C80" s="41" t="s">
        <v>6</v>
      </c>
      <c r="D80" s="45">
        <v>0</v>
      </c>
      <c r="E80" s="79"/>
      <c r="H80" s="55"/>
      <c r="I80" s="55"/>
      <c r="J80" s="76"/>
      <c r="K80" s="23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5.75">
      <c r="A81" s="41">
        <v>95</v>
      </c>
      <c r="B81" s="46" t="s">
        <v>190</v>
      </c>
      <c r="C81" s="41" t="s">
        <v>6</v>
      </c>
      <c r="D81" s="45">
        <v>0</v>
      </c>
      <c r="E81" s="79"/>
      <c r="H81" s="55"/>
      <c r="I81" s="55"/>
      <c r="J81" s="76"/>
      <c r="K81" s="23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31.5">
      <c r="A82" s="41">
        <v>96</v>
      </c>
      <c r="B82" s="46" t="s">
        <v>191</v>
      </c>
      <c r="C82" s="41" t="s">
        <v>6</v>
      </c>
      <c r="D82" s="45">
        <v>0</v>
      </c>
      <c r="E82" s="79"/>
      <c r="H82" s="55"/>
      <c r="I82" s="55"/>
      <c r="J82" s="76"/>
      <c r="K82" s="23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5.75">
      <c r="A83" s="41">
        <v>97</v>
      </c>
      <c r="B83" s="46" t="s">
        <v>192</v>
      </c>
      <c r="C83" s="41" t="s">
        <v>18</v>
      </c>
      <c r="D83" s="45">
        <v>0</v>
      </c>
      <c r="E83" s="79"/>
      <c r="H83" s="55"/>
      <c r="I83" s="55"/>
      <c r="J83" s="76"/>
      <c r="K83" s="23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5.75">
      <c r="A84" s="41">
        <v>112</v>
      </c>
      <c r="B84" s="105" t="s">
        <v>303</v>
      </c>
      <c r="C84" s="106"/>
      <c r="D84" s="107"/>
      <c r="E84" s="89"/>
      <c r="H84" s="55"/>
      <c r="I84" s="55"/>
      <c r="J84" s="76"/>
      <c r="K84" s="23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5.75">
      <c r="A85" s="41">
        <v>113</v>
      </c>
      <c r="B85" s="46" t="s">
        <v>123</v>
      </c>
      <c r="C85" s="41" t="s">
        <v>304</v>
      </c>
      <c r="D85" s="45"/>
      <c r="E85" s="79"/>
      <c r="H85" s="55"/>
      <c r="I85" s="55"/>
      <c r="J85" s="76"/>
      <c r="K85" s="23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5.75">
      <c r="A86" s="41">
        <v>114</v>
      </c>
      <c r="B86" s="46" t="s">
        <v>193</v>
      </c>
      <c r="C86" s="41" t="s">
        <v>18</v>
      </c>
      <c r="D86" s="45"/>
      <c r="E86" s="79"/>
      <c r="H86" s="55"/>
      <c r="I86" s="55"/>
      <c r="J86" s="76"/>
      <c r="K86" s="23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5.75">
      <c r="A87" s="41">
        <v>115</v>
      </c>
      <c r="B87" s="46" t="s">
        <v>194</v>
      </c>
      <c r="C87" s="41" t="s">
        <v>18</v>
      </c>
      <c r="D87" s="45"/>
      <c r="E87" s="79"/>
      <c r="H87" s="55"/>
      <c r="I87" s="55"/>
      <c r="J87" s="76"/>
      <c r="K87" s="23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5.75">
      <c r="A88" s="41">
        <v>116</v>
      </c>
      <c r="B88" s="46" t="s">
        <v>195</v>
      </c>
      <c r="C88" s="41" t="s">
        <v>18</v>
      </c>
      <c r="D88" s="45"/>
      <c r="E88" s="79"/>
      <c r="H88" s="55"/>
      <c r="I88" s="55"/>
      <c r="J88" s="76"/>
      <c r="K88" s="23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5.75">
      <c r="A89" s="41">
        <v>121</v>
      </c>
      <c r="B89" s="108" t="s">
        <v>196</v>
      </c>
      <c r="C89" s="109"/>
      <c r="D89" s="111"/>
      <c r="E89" s="78"/>
      <c r="H89" s="55"/>
      <c r="I89" s="55"/>
      <c r="J89" s="76"/>
      <c r="K89" s="23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5.75">
      <c r="A90" s="41">
        <v>122</v>
      </c>
      <c r="B90" s="46" t="s">
        <v>189</v>
      </c>
      <c r="C90" s="41" t="s">
        <v>6</v>
      </c>
      <c r="D90" s="45">
        <v>0</v>
      </c>
      <c r="E90" s="79"/>
      <c r="H90" s="55"/>
      <c r="I90" s="55"/>
      <c r="J90" s="76"/>
      <c r="K90" s="23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5.75">
      <c r="A91" s="41">
        <v>123</v>
      </c>
      <c r="B91" s="46" t="s">
        <v>190</v>
      </c>
      <c r="C91" s="41" t="s">
        <v>6</v>
      </c>
      <c r="D91" s="45">
        <v>0</v>
      </c>
      <c r="E91" s="79"/>
      <c r="H91" s="55"/>
      <c r="I91" s="55"/>
      <c r="J91" s="76"/>
      <c r="K91" s="23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31.5">
      <c r="A92" s="41">
        <v>124</v>
      </c>
      <c r="B92" s="46" t="s">
        <v>191</v>
      </c>
      <c r="C92" s="41" t="s">
        <v>6</v>
      </c>
      <c r="D92" s="45">
        <v>0</v>
      </c>
      <c r="E92" s="79"/>
      <c r="H92" s="55"/>
      <c r="I92" s="55"/>
      <c r="J92" s="76"/>
      <c r="K92" s="23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5.75">
      <c r="A93" s="41">
        <v>125</v>
      </c>
      <c r="B93" s="46" t="s">
        <v>192</v>
      </c>
      <c r="C93" s="41" t="s">
        <v>18</v>
      </c>
      <c r="D93" s="45">
        <v>0</v>
      </c>
      <c r="E93" s="79"/>
      <c r="H93" s="55"/>
      <c r="I93" s="55"/>
      <c r="J93" s="76"/>
      <c r="K93" s="23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5.75">
      <c r="A94" s="41">
        <v>126</v>
      </c>
      <c r="B94" s="108" t="s">
        <v>197</v>
      </c>
      <c r="C94" s="109"/>
      <c r="D94" s="111"/>
      <c r="E94" s="78"/>
      <c r="H94" s="55"/>
      <c r="I94" s="55"/>
      <c r="J94" s="76"/>
      <c r="K94" s="23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15.75">
      <c r="A95" s="41">
        <v>127</v>
      </c>
      <c r="B95" s="46" t="s">
        <v>198</v>
      </c>
      <c r="C95" s="41" t="s">
        <v>6</v>
      </c>
      <c r="D95" s="45">
        <v>0</v>
      </c>
      <c r="E95" s="79"/>
      <c r="H95" s="55"/>
      <c r="I95" s="55"/>
      <c r="J95" s="76"/>
      <c r="K95" s="23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11" ht="15.75">
      <c r="A96" s="41">
        <v>128</v>
      </c>
      <c r="B96" s="46" t="s">
        <v>199</v>
      </c>
      <c r="C96" s="41" t="s">
        <v>6</v>
      </c>
      <c r="D96" s="45">
        <v>0</v>
      </c>
      <c r="E96" s="79"/>
      <c r="H96" s="55"/>
      <c r="I96" s="55"/>
      <c r="J96" s="76"/>
      <c r="K96" s="23"/>
    </row>
    <row r="97" spans="1:11" ht="31.5">
      <c r="A97" s="41">
        <v>129</v>
      </c>
      <c r="B97" s="46" t="s">
        <v>200</v>
      </c>
      <c r="C97" s="41" t="s">
        <v>18</v>
      </c>
      <c r="D97" s="45">
        <v>0</v>
      </c>
      <c r="E97" s="79"/>
      <c r="H97" s="55"/>
      <c r="I97" s="55"/>
      <c r="J97" s="76"/>
      <c r="K97" s="23"/>
    </row>
    <row r="98" spans="2:5" ht="15.75">
      <c r="B98" s="112"/>
      <c r="C98" s="112"/>
      <c r="D98" s="112"/>
      <c r="E98" s="90"/>
    </row>
  </sheetData>
  <sheetProtection/>
  <mergeCells count="15">
    <mergeCell ref="A1:D1"/>
    <mergeCell ref="B7:D7"/>
    <mergeCell ref="B43:D43"/>
    <mergeCell ref="B48:D48"/>
    <mergeCell ref="B49:D49"/>
    <mergeCell ref="B54:D54"/>
    <mergeCell ref="B89:D89"/>
    <mergeCell ref="B94:D94"/>
    <mergeCell ref="B98:D98"/>
    <mergeCell ref="B59:D59"/>
    <mergeCell ref="B64:D64"/>
    <mergeCell ref="B69:D69"/>
    <mergeCell ref="B74:D74"/>
    <mergeCell ref="B79:D79"/>
    <mergeCell ref="B84:D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2020-04-01T16:40:33Z</dcterms:modified>
  <cp:category/>
  <cp:version/>
  <cp:contentType/>
  <cp:contentStatus/>
</cp:coreProperties>
</file>